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20235" windowHeight="7590"/>
  </bookViews>
  <sheets>
    <sheet name="zamówienie" sheetId="2" r:id="rId1"/>
  </sheets>
  <definedNames>
    <definedName name="Brak_w_ofercie">zamówienie!$F$108</definedName>
    <definedName name="Brak_w_ofercie_stołu_o_podanych_wymiarach">zamówienie!$M$27</definedName>
    <definedName name="Cena_1_sztuki">zamówienie!$F$20</definedName>
    <definedName name="Cena_familoka">zamówienie!$AI$26</definedName>
    <definedName name="Cena_familoka_szer_122">zamówienie!$AI$29</definedName>
    <definedName name="Cena_familoka_szer_148">zamówienie!$AI$30</definedName>
    <definedName name="Cena_familoka_szer_174">zamówienie!$AI$31</definedName>
    <definedName name="Cena_familoka_szer_70">zamówienie!$AI$27</definedName>
    <definedName name="Cena_familoka_szer_96">zamówienie!$AI$28</definedName>
    <definedName name="eskceny">zamówienie!$AX$22</definedName>
    <definedName name="IleStołów">zamówienie!$C$21</definedName>
    <definedName name="Koszt_przesyłki">zamówienie!$F$21</definedName>
    <definedName name="Kurier_familko_122">zamówienie!$AK$29</definedName>
    <definedName name="Kurier_familok_148">zamówienie!$AK$30</definedName>
    <definedName name="Kurier_familok_174">zamówienie!$AK$31</definedName>
    <definedName name="Kurier_familok_70">zamówienie!$AK$27</definedName>
    <definedName name="Kurier_familok_96">zamówienie!$AK$28</definedName>
    <definedName name="Kurs__dolara">#REF!</definedName>
    <definedName name="Kurs__euro">#REF!</definedName>
    <definedName name="Kurs__funta">#REF!</definedName>
    <definedName name="_xlnm.Print_Area" localSheetId="0">zamówienie!$B$1:$I$21</definedName>
    <definedName name="pole_nie_aktywne">zamówienie!$F$107</definedName>
    <definedName name="Poz._Dla_dł_70_familoka">zamówienie!$O$24</definedName>
    <definedName name="Poz._Dla_dł_96_familoka">zamówienie!$O$25</definedName>
    <definedName name="Poz._Dla_dł_familoka">zamówienie!$O$24</definedName>
    <definedName name="Poz._Dla_szer._Familoka">zamówienie!$O$23</definedName>
    <definedName name="Poz._Długości_compactów">zamówienie!$O$17</definedName>
    <definedName name="Poz._Szerokości_comp">zamówienie!$O$18</definedName>
    <definedName name="Poz.średnicy">zamówienie!$O$21</definedName>
    <definedName name="Poz_dl_com">zamówienie!$Q$12</definedName>
    <definedName name="Poz_dla_dł_122_familoka">zamówienie!$O$26</definedName>
    <definedName name="Poz_dla_dł_148_familoka">zamówienie!$O$29</definedName>
    <definedName name="Poz_dla_dł_174_familoka">zamówienie!$O$30</definedName>
    <definedName name="poz_koloru">zamówienie!$O$16</definedName>
    <definedName name="poz_nazwystołu">zamówienie!$M$12</definedName>
    <definedName name="poz_wiersza_stołu">zamówienie!$AX$23</definedName>
    <definedName name="Sprawdź_ilość_zamawianych_stołów">zamówienie!$F$109</definedName>
    <definedName name="Wybierz_długość">zamówienie!$F$101</definedName>
    <definedName name="Wybierz_długość_boku_Piotra">zamówienie!$F$104</definedName>
    <definedName name="Wybierz_długość_stołu">zamówienie!$E$15</definedName>
    <definedName name="Wybierz_długość_stołu_FAMILIJNEGO">zamówienie!$F$106</definedName>
    <definedName name="Wybierz_szerokość">zamówienie!$F$102</definedName>
    <definedName name="Wybierz_szerokość_stołu">zamówienie!$E$17</definedName>
    <definedName name="Wybierz_szerokość_stołu_FAMILIJNEGO">zamówienie!$F$105</definedName>
    <definedName name="Wybierz_średnicę">zamówienie!$F$103</definedName>
    <definedName name="wybierzceneartura">zamówienie!$AX$28</definedName>
    <definedName name="wybierzcenecompactu">zamówienie!$AX$26</definedName>
  </definedNames>
  <calcPr calcId="125725"/>
</workbook>
</file>

<file path=xl/calcChain.xml><?xml version="1.0" encoding="utf-8"?>
<calcChain xmlns="http://schemas.openxmlformats.org/spreadsheetml/2006/main">
  <c r="BA27" i="2"/>
  <c r="E15"/>
  <c r="C25"/>
  <c r="AY15" l="1"/>
  <c r="AJ28"/>
  <c r="AJ31"/>
  <c r="AJ30"/>
  <c r="AJ29"/>
  <c r="AJ27"/>
  <c r="AI31"/>
  <c r="AI30"/>
  <c r="AI29"/>
  <c r="AI28"/>
  <c r="AI27"/>
  <c r="AZ27"/>
  <c r="AX31" s="1"/>
  <c r="AY27"/>
  <c r="AX20"/>
  <c r="AX19"/>
  <c r="AY30" l="1"/>
  <c r="F21" s="1"/>
  <c r="AX30"/>
  <c r="F20" s="1"/>
  <c r="AY31"/>
  <c r="AX22"/>
  <c r="AY23" s="1"/>
  <c r="AX29" s="1"/>
  <c r="AI26"/>
  <c r="AJ26"/>
  <c r="AX26" l="1"/>
  <c r="AX28"/>
  <c r="AY29"/>
  <c r="AY28"/>
  <c r="AY26"/>
  <c r="AY22"/>
  <c r="AK26"/>
  <c r="F22" l="1"/>
  <c r="F23" l="1"/>
  <c r="E24" s="1"/>
</calcChain>
</file>

<file path=xl/sharedStrings.xml><?xml version="1.0" encoding="utf-8"?>
<sst xmlns="http://schemas.openxmlformats.org/spreadsheetml/2006/main" count="213" uniqueCount="153">
  <si>
    <t xml:space="preserve"> </t>
  </si>
  <si>
    <t xml:space="preserve">Dane do wysyłki </t>
  </si>
  <si>
    <t>Imię  i  nazwisko</t>
  </si>
  <si>
    <t>Kod pocztowy</t>
  </si>
  <si>
    <t>Miejscowość</t>
  </si>
  <si>
    <t>Ulica</t>
  </si>
  <si>
    <t>Nr telefonu</t>
  </si>
  <si>
    <t>Poczta mail</t>
  </si>
  <si>
    <t xml:space="preserve">Dane do faktury </t>
  </si>
  <si>
    <t>Nr domu</t>
  </si>
  <si>
    <t>NIP</t>
  </si>
  <si>
    <t>Typ stołu</t>
  </si>
  <si>
    <t xml:space="preserve">Typ stołu </t>
  </si>
  <si>
    <t>Compact</t>
  </si>
  <si>
    <t>Artur</t>
  </si>
  <si>
    <t>Grilowy</t>
  </si>
  <si>
    <t>Kolory</t>
  </si>
  <si>
    <t>Machoń</t>
  </si>
  <si>
    <t>Zielony</t>
  </si>
  <si>
    <t>Biały</t>
  </si>
  <si>
    <t>Bezbarwny</t>
  </si>
  <si>
    <t>Tik</t>
  </si>
  <si>
    <t>Orzech ciemny</t>
  </si>
  <si>
    <t>Palisander średni</t>
  </si>
  <si>
    <t xml:space="preserve">Wybierz kolor imprenatu </t>
  </si>
  <si>
    <t>Kolor imprenatu</t>
  </si>
  <si>
    <t>Kolor impregnatu</t>
  </si>
  <si>
    <t>Nie imprenowany</t>
  </si>
  <si>
    <t xml:space="preserve">Dąb </t>
  </si>
  <si>
    <t xml:space="preserve">Cedr </t>
  </si>
  <si>
    <t xml:space="preserve">Palisander    </t>
  </si>
  <si>
    <t>Długość</t>
  </si>
  <si>
    <t>stołu</t>
  </si>
  <si>
    <t>Szerokość</t>
  </si>
  <si>
    <t>Podaj ilość zamawianych stołów</t>
  </si>
  <si>
    <t>szer/dług</t>
  </si>
  <si>
    <t>Kurier</t>
  </si>
  <si>
    <t>x</t>
  </si>
  <si>
    <t>1</t>
  </si>
  <si>
    <t>2</t>
  </si>
  <si>
    <t>3</t>
  </si>
  <si>
    <t>4</t>
  </si>
  <si>
    <t>5</t>
  </si>
  <si>
    <t>6</t>
  </si>
  <si>
    <t>7</t>
  </si>
  <si>
    <t>Poz.koloru</t>
  </si>
  <si>
    <t>Poz. Długości compactów</t>
  </si>
  <si>
    <t>Poz. Szerokości comp</t>
  </si>
  <si>
    <t xml:space="preserve">jeden </t>
  </si>
  <si>
    <t xml:space="preserve">dwa  </t>
  </si>
  <si>
    <t xml:space="preserve">tryz </t>
  </si>
  <si>
    <t xml:space="preserve">cztery </t>
  </si>
  <si>
    <t>pięć</t>
  </si>
  <si>
    <t>poz</t>
  </si>
  <si>
    <t xml:space="preserve">Cena 1 sztuki </t>
  </si>
  <si>
    <t xml:space="preserve">Koszt przesyłki </t>
  </si>
  <si>
    <t xml:space="preserve">Wartość zamówienia </t>
  </si>
  <si>
    <t xml:space="preserve">Wybierz szerokość </t>
  </si>
  <si>
    <t xml:space="preserve">Wybierz długość </t>
  </si>
  <si>
    <t>Foto</t>
  </si>
  <si>
    <t>=</t>
  </si>
  <si>
    <t>cena compact</t>
  </si>
  <si>
    <t>Cena Artur</t>
  </si>
  <si>
    <t>Cena kur Com</t>
  </si>
  <si>
    <t>Cena kur art.</t>
  </si>
  <si>
    <t>Cena grilowy</t>
  </si>
  <si>
    <t>Kurier grilowy</t>
  </si>
  <si>
    <t>grilowe</t>
  </si>
  <si>
    <t>kodowanie wymiarów compactów i arturów , grilowy</t>
  </si>
  <si>
    <t>Brak w ofercie stołu o podanych wymiarach</t>
  </si>
  <si>
    <t>pawły</t>
  </si>
  <si>
    <t>Poz.średnicy</t>
  </si>
  <si>
    <t>Poz.kwadrat Piotr</t>
  </si>
  <si>
    <t>Wybierz średnicę Pawła</t>
  </si>
  <si>
    <t>Wybierz długość boku Piotra</t>
  </si>
  <si>
    <t>piotry</t>
  </si>
  <si>
    <t>pawły i piotry</t>
  </si>
  <si>
    <t>Poz.familiny</t>
  </si>
  <si>
    <t>Wybierz szerokość stołu FAMILIJNEGO</t>
  </si>
  <si>
    <t>Wybierz długość stołu FAMILIJNEGO</t>
  </si>
  <si>
    <t>Dł dla 70</t>
  </si>
  <si>
    <t>Dł dla 96</t>
  </si>
  <si>
    <t>Dł dla 122</t>
  </si>
  <si>
    <t>Cena dla 70</t>
  </si>
  <si>
    <t>Kurier dla 70</t>
  </si>
  <si>
    <t>Cena dla 96</t>
  </si>
  <si>
    <t>Kurier dla 96</t>
  </si>
  <si>
    <t>Kurier dla 122</t>
  </si>
  <si>
    <t>cena dla 122</t>
  </si>
  <si>
    <t>Dł dla 148</t>
  </si>
  <si>
    <t>Cena dla 148</t>
  </si>
  <si>
    <t>Kurier dla 148</t>
  </si>
  <si>
    <t>Dł dla 174</t>
  </si>
  <si>
    <t>Cena dla 174</t>
  </si>
  <si>
    <t>Kurier dla 174</t>
  </si>
  <si>
    <t>Tabele dla familijnego</t>
  </si>
  <si>
    <t>Poz. Dla szer. Familoka</t>
  </si>
  <si>
    <t>Cena familoka</t>
  </si>
  <si>
    <t>Poz. Dla dł 70 familoka</t>
  </si>
  <si>
    <t>Poz. Dla dł 96 familoka</t>
  </si>
  <si>
    <t>Poz dla dł 122 familoka</t>
  </si>
  <si>
    <t>Poz dla dł 148 familoka</t>
  </si>
  <si>
    <t>Poz dla dł 174 familoka</t>
  </si>
  <si>
    <t>Cena familoka szer 70</t>
  </si>
  <si>
    <t>Cena familoka szer 96</t>
  </si>
  <si>
    <t>Cena familoka szer 122</t>
  </si>
  <si>
    <t>Cena familoka szer 148</t>
  </si>
  <si>
    <t>Cena familoka szer 174</t>
  </si>
  <si>
    <t>Kurier familok 70</t>
  </si>
  <si>
    <t>Kurier familok 96</t>
  </si>
  <si>
    <t>Kurier familko 122</t>
  </si>
  <si>
    <t>Kurier familok 148</t>
  </si>
  <si>
    <t>Kurier familok 174</t>
  </si>
  <si>
    <t>GABI-BUD Sp.z o.o.</t>
  </si>
  <si>
    <t>78-523 Nowe orowo</t>
  </si>
  <si>
    <t>ul.Kolonia 32</t>
  </si>
  <si>
    <t>KONTO BZWBK 14 1090 2662 0000 0001 1490 0026</t>
  </si>
  <si>
    <t>pole nie aktywne -&gt;</t>
  </si>
  <si>
    <t>Sprawdź  i wyślij zamówienie</t>
  </si>
  <si>
    <t>Producent stołów ogrodowych</t>
  </si>
  <si>
    <t>www.ogrod-meble.pl</t>
  </si>
  <si>
    <t xml:space="preserve">Brak w ofercie </t>
  </si>
  <si>
    <t>Sprawdź ilość zamawianych stołów</t>
  </si>
  <si>
    <t>Wybierz</t>
  </si>
  <si>
    <t>Sosna</t>
  </si>
  <si>
    <t>8</t>
  </si>
  <si>
    <t>wsk szerokości</t>
  </si>
  <si>
    <t>wsk długości</t>
  </si>
  <si>
    <t>wybierzcenecompactu</t>
  </si>
  <si>
    <t>wskceny</t>
  </si>
  <si>
    <t>wybierzceneartura</t>
  </si>
  <si>
    <t>Data zamówienia</t>
  </si>
  <si>
    <t>Poz.COMPACT NI</t>
  </si>
  <si>
    <t>Compact NI</t>
  </si>
  <si>
    <t xml:space="preserve">Artur  NI </t>
  </si>
  <si>
    <t>Cena.Art. NI</t>
  </si>
  <si>
    <t>Cena Grill NI</t>
  </si>
  <si>
    <t>tel:604 24 18 22</t>
  </si>
  <si>
    <t>Grill NI</t>
  </si>
  <si>
    <t>poczta: zbyt@ogrod-meble.pl</t>
  </si>
  <si>
    <t xml:space="preserve">Uruchomienie realizacji zamówienia nastąpi po zaksięgowaniu wpłaty  na konto . </t>
  </si>
  <si>
    <t>Dla przyspieszenia realizacji zamówienia prosimy dołączyć potwierdzenie wpłaty .</t>
  </si>
  <si>
    <t xml:space="preserve">Formularz  zamówienia  stołu typu Paweł </t>
  </si>
  <si>
    <t xml:space="preserve">Wybierasz  stół  typu  PAWEŁ </t>
  </si>
  <si>
    <t>Średnica</t>
  </si>
  <si>
    <t>Pawła</t>
  </si>
  <si>
    <t>277</t>
  </si>
  <si>
    <t>Średnica pawłą</t>
  </si>
  <si>
    <t>Cena Paweł</t>
  </si>
  <si>
    <t>Cena Paweł NI</t>
  </si>
  <si>
    <t>Cena kur Paweł</t>
  </si>
  <si>
    <t>Paweł NI</t>
  </si>
  <si>
    <t>PaWEŁ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</si>
</sst>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00\-000"/>
    <numFmt numFmtId="166" formatCode="[$-415]d\ mmmm\ yyyy;@"/>
  </numFmts>
  <fonts count="16">
    <font>
      <sz val="12"/>
      <color theme="1"/>
      <name val="Czcionka tekstu podstawowego"/>
      <family val="2"/>
      <charset val="238"/>
    </font>
    <font>
      <u/>
      <sz val="12"/>
      <color theme="10"/>
      <name val="Czcionka tekstu podstawowego"/>
      <family val="2"/>
      <charset val="238"/>
    </font>
    <font>
      <sz val="12"/>
      <color rgb="FF000000"/>
      <name val="Calibri"/>
      <family val="2"/>
      <charset val="238"/>
    </font>
    <font>
      <sz val="16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22"/>
      <color theme="1"/>
      <name val="Czcionka tekstu podstawowego"/>
      <family val="2"/>
      <charset val="238"/>
    </font>
    <font>
      <b/>
      <sz val="12"/>
      <color theme="0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20"/>
      <color rgb="FF000000"/>
      <name val="Calibri"/>
      <family val="2"/>
      <charset val="238"/>
    </font>
    <font>
      <b/>
      <u/>
      <sz val="16"/>
      <color theme="10"/>
      <name val="Czcionka tekstu podstawowego"/>
      <charset val="238"/>
    </font>
    <font>
      <b/>
      <sz val="26"/>
      <color theme="1"/>
      <name val="Czcionka tekstu podstawowego"/>
      <charset val="238"/>
    </font>
    <font>
      <sz val="16"/>
      <color rgb="FF00B0F0"/>
      <name val="Czcionka tekstu podstawowego"/>
      <charset val="238"/>
    </font>
    <font>
      <b/>
      <sz val="16"/>
      <color rgb="FF4D3FB1"/>
      <name val="Czcionka tekstu podstawowego"/>
      <charset val="238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rgb="FF898383"/>
        </stop>
        <stop position="1">
          <color rgb="FF898383"/>
        </stop>
      </gradientFill>
    </fill>
    <fill>
      <gradientFill degree="90">
        <stop position="0">
          <color rgb="FFCC6600"/>
        </stop>
        <stop position="1">
          <color rgb="FFCC6600"/>
        </stop>
      </gradient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0" fillId="9" borderId="0" xfId="0" applyFill="1"/>
    <xf numFmtId="0" fontId="0" fillId="9" borderId="0" xfId="0" applyFill="1" applyAlignment="1">
      <alignment horizontal="center"/>
    </xf>
    <xf numFmtId="0" fontId="0" fillId="11" borderId="0" xfId="0" applyFill="1"/>
    <xf numFmtId="0" fontId="0" fillId="12" borderId="0" xfId="0" applyFill="1" applyAlignment="1"/>
    <xf numFmtId="0" fontId="0" fillId="12" borderId="0" xfId="0" applyFill="1"/>
    <xf numFmtId="0" fontId="0" fillId="12" borderId="0" xfId="0" applyFill="1" applyAlignment="1">
      <alignment horizontal="center"/>
    </xf>
    <xf numFmtId="0" fontId="7" fillId="12" borderId="0" xfId="0" applyFont="1" applyFill="1" applyAlignment="1">
      <alignment horizontal="center" wrapText="1"/>
    </xf>
    <xf numFmtId="0" fontId="2" fillId="0" borderId="0" xfId="0" applyFont="1"/>
    <xf numFmtId="0" fontId="2" fillId="13" borderId="0" xfId="0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12" borderId="0" xfId="0" applyFont="1" applyFill="1" applyAlignment="1">
      <alignment horizontal="center"/>
    </xf>
    <xf numFmtId="0" fontId="2" fillId="17" borderId="0" xfId="0" applyFont="1" applyFill="1"/>
    <xf numFmtId="0" fontId="0" fillId="11" borderId="0" xfId="0" applyFill="1" applyBorder="1"/>
    <xf numFmtId="0" fontId="2" fillId="11" borderId="0" xfId="0" applyFont="1" applyFill="1" applyBorder="1"/>
    <xf numFmtId="0" fontId="0" fillId="11" borderId="1" xfId="0" applyFill="1" applyBorder="1"/>
    <xf numFmtId="0" fontId="0" fillId="18" borderId="0" xfId="0" applyFill="1" applyBorder="1"/>
    <xf numFmtId="0" fontId="0" fillId="18" borderId="0" xfId="0" applyFill="1"/>
    <xf numFmtId="0" fontId="0" fillId="18" borderId="1" xfId="0" applyFill="1" applyBorder="1"/>
    <xf numFmtId="0" fontId="0" fillId="18" borderId="11" xfId="0" applyFill="1" applyBorder="1"/>
    <xf numFmtId="0" fontId="8" fillId="14" borderId="0" xfId="0" applyFont="1" applyFill="1"/>
    <xf numFmtId="0" fontId="9" fillId="15" borderId="0" xfId="0" applyFont="1" applyFill="1"/>
    <xf numFmtId="0" fontId="14" fillId="19" borderId="0" xfId="0" applyFont="1" applyFill="1" applyBorder="1"/>
    <xf numFmtId="0" fontId="15" fillId="19" borderId="0" xfId="0" applyFont="1" applyFill="1"/>
    <xf numFmtId="166" fontId="0" fillId="2" borderId="0" xfId="0" applyNumberFormat="1" applyFill="1"/>
    <xf numFmtId="0" fontId="2" fillId="2" borderId="1" xfId="0" applyFont="1" applyFill="1" applyBorder="1" applyProtection="1">
      <protection locked="0"/>
    </xf>
    <xf numFmtId="165" fontId="2" fillId="2" borderId="12" xfId="0" applyNumberFormat="1" applyFont="1" applyFill="1" applyBorder="1" applyProtection="1"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3" fillId="9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16" borderId="0" xfId="0" applyFill="1" applyBorder="1" applyProtection="1">
      <protection locked="0"/>
    </xf>
    <xf numFmtId="0" fontId="0" fillId="16" borderId="0" xfId="0" applyFill="1" applyProtection="1">
      <protection locked="0"/>
    </xf>
    <xf numFmtId="0" fontId="0" fillId="10" borderId="0" xfId="0" applyFill="1" applyProtection="1">
      <protection locked="0"/>
    </xf>
    <xf numFmtId="0" fontId="0" fillId="0" borderId="0" xfId="0" applyFill="1" applyBorder="1" applyProtection="1">
      <protection locked="0"/>
    </xf>
    <xf numFmtId="49" fontId="0" fillId="10" borderId="0" xfId="0" applyNumberFormat="1" applyFill="1" applyProtection="1">
      <protection locked="0"/>
    </xf>
    <xf numFmtId="1" fontId="0" fillId="10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2" fontId="0" fillId="8" borderId="2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Border="1" applyProtection="1">
      <protection locked="0"/>
    </xf>
    <xf numFmtId="0" fontId="0" fillId="12" borderId="0" xfId="0" applyFill="1" applyProtection="1">
      <protection locked="0"/>
    </xf>
    <xf numFmtId="0" fontId="0" fillId="8" borderId="20" xfId="0" applyFont="1" applyFill="1" applyBorder="1" applyProtection="1">
      <protection locked="0"/>
    </xf>
    <xf numFmtId="0" fontId="6" fillId="7" borderId="19" xfId="0" applyFont="1" applyFill="1" applyBorder="1" applyProtection="1">
      <protection locked="0"/>
    </xf>
    <xf numFmtId="0" fontId="0" fillId="25" borderId="0" xfId="0" applyFill="1"/>
    <xf numFmtId="0" fontId="0" fillId="2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21" borderId="0" xfId="0" applyFill="1" applyAlignment="1" applyProtection="1">
      <alignment horizontal="center"/>
      <protection locked="0"/>
    </xf>
    <xf numFmtId="0" fontId="2" fillId="13" borderId="0" xfId="0" applyFont="1" applyFill="1" applyAlignment="1">
      <alignment horizontal="center"/>
    </xf>
    <xf numFmtId="0" fontId="1" fillId="22" borderId="0" xfId="1" applyFill="1" applyAlignment="1" applyProtection="1">
      <alignment horizontal="center"/>
    </xf>
    <xf numFmtId="0" fontId="0" fillId="22" borderId="0" xfId="0" applyFill="1" applyAlignment="1">
      <alignment horizontal="center"/>
    </xf>
    <xf numFmtId="164" fontId="10" fillId="19" borderId="0" xfId="0" applyNumberFormat="1" applyFont="1" applyFill="1" applyAlignment="1">
      <alignment horizontal="center" wrapText="1"/>
    </xf>
    <xf numFmtId="0" fontId="0" fillId="12" borderId="0" xfId="0" applyFill="1" applyAlignment="1">
      <alignment horizontal="center"/>
    </xf>
    <xf numFmtId="164" fontId="10" fillId="22" borderId="0" xfId="0" applyNumberFormat="1" applyFont="1" applyFill="1" applyAlignment="1">
      <alignment horizontal="center" vertical="center" wrapText="1"/>
    </xf>
    <xf numFmtId="164" fontId="9" fillId="23" borderId="0" xfId="0" applyNumberFormat="1" applyFont="1" applyFill="1" applyAlignment="1">
      <alignment horizontal="center" wrapText="1"/>
    </xf>
    <xf numFmtId="164" fontId="12" fillId="2" borderId="13" xfId="1" applyNumberFormat="1" applyFont="1" applyFill="1" applyBorder="1" applyAlignment="1" applyProtection="1">
      <alignment horizontal="center" wrapText="1"/>
    </xf>
    <xf numFmtId="164" fontId="12" fillId="2" borderId="14" xfId="1" applyNumberFormat="1" applyFont="1" applyFill="1" applyBorder="1" applyAlignment="1" applyProtection="1">
      <alignment horizontal="center" wrapText="1"/>
    </xf>
    <xf numFmtId="164" fontId="12" fillId="2" borderId="15" xfId="1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center"/>
    </xf>
    <xf numFmtId="164" fontId="9" fillId="1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12" borderId="0" xfId="0" applyFont="1" applyFill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20" borderId="0" xfId="0" applyFont="1" applyFill="1" applyAlignment="1">
      <alignment horizontal="center"/>
    </xf>
    <xf numFmtId="0" fontId="1" fillId="20" borderId="0" xfId="1" applyFill="1" applyAlignment="1" applyProtection="1">
      <alignment horizontal="center"/>
    </xf>
    <xf numFmtId="0" fontId="0" fillId="20" borderId="0" xfId="0" applyFill="1" applyAlignment="1">
      <alignment horizontal="center"/>
    </xf>
    <xf numFmtId="0" fontId="6" fillId="7" borderId="22" xfId="0" applyFont="1" applyFill="1" applyBorder="1"/>
    <xf numFmtId="0" fontId="0" fillId="14" borderId="0" xfId="0" applyFill="1" applyAlignment="1">
      <alignment horizontal="center"/>
    </xf>
    <xf numFmtId="0" fontId="0" fillId="12" borderId="0" xfId="0" applyFill="1" applyAlignment="1">
      <alignment horizontal="right"/>
    </xf>
  </cellXfs>
  <cellStyles count="2">
    <cellStyle name="Hiperłącze" xfId="1" builtinId="8"/>
    <cellStyle name="Normalny" xfId="0" builtinId="0"/>
  </cellStyles>
  <dxfs count="63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2" formatCode="0.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colors>
    <mruColors>
      <color rgb="FF4D3FB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36</xdr:row>
      <xdr:rowOff>114300</xdr:rowOff>
    </xdr:from>
    <xdr:to>
      <xdr:col>5</xdr:col>
      <xdr:colOff>885825</xdr:colOff>
      <xdr:row>39</xdr:row>
      <xdr:rowOff>123825</xdr:rowOff>
    </xdr:to>
    <xdr:pic>
      <xdr:nvPicPr>
        <xdr:cNvPr id="1065" name="Obraz 10" descr="Artur 00806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9324975"/>
          <a:ext cx="809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1371601</xdr:colOff>
      <xdr:row>36</xdr:row>
      <xdr:rowOff>66674</xdr:rowOff>
    </xdr:from>
    <xdr:to>
      <xdr:col>6</xdr:col>
      <xdr:colOff>571501</xdr:colOff>
      <xdr:row>39</xdr:row>
      <xdr:rowOff>28574</xdr:rowOff>
    </xdr:to>
    <xdr:pic>
      <xdr:nvPicPr>
        <xdr:cNvPr id="1068" name="Obraz 13" descr="Grilowy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24701" y="9277349"/>
          <a:ext cx="762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590550</xdr:colOff>
      <xdr:row>63</xdr:row>
      <xdr:rowOff>171450</xdr:rowOff>
    </xdr:from>
    <xdr:to>
      <xdr:col>13</xdr:col>
      <xdr:colOff>638175</xdr:colOff>
      <xdr:row>64</xdr:row>
      <xdr:rowOff>26669</xdr:rowOff>
    </xdr:to>
    <xdr:sp macro="" textlink="">
      <xdr:nvSpPr>
        <xdr:cNvPr id="19" name="Prostokąt zaokrąglony 18"/>
        <xdr:cNvSpPr/>
      </xdr:nvSpPr>
      <xdr:spPr>
        <a:xfrm>
          <a:off x="12734925" y="15335250"/>
          <a:ext cx="47625" cy="4571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76200</xdr:colOff>
      <xdr:row>61</xdr:row>
      <xdr:rowOff>152400</xdr:rowOff>
    </xdr:from>
    <xdr:to>
      <xdr:col>13</xdr:col>
      <xdr:colOff>1733550</xdr:colOff>
      <xdr:row>68</xdr:row>
      <xdr:rowOff>133350</xdr:rowOff>
    </xdr:to>
    <xdr:sp macro="[0]!Prostokąt19" textlink="">
      <xdr:nvSpPr>
        <xdr:cNvPr id="20" name="Prostokąt 19"/>
        <xdr:cNvSpPr/>
      </xdr:nvSpPr>
      <xdr:spPr>
        <a:xfrm>
          <a:off x="12220575" y="14935200"/>
          <a:ext cx="1657350" cy="1314450"/>
        </a:xfrm>
        <a:prstGeom prst="rect">
          <a:avLst/>
        </a:prstGeom>
        <a:blipFill>
          <a:blip xmlns:r="http://schemas.openxmlformats.org/officeDocument/2006/relationships" r:embed="rId3" cstate="print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l-PL"/>
        </a:p>
      </xdr:txBody>
    </xdr:sp>
    <xdr:clientData/>
  </xdr:twoCellAnchor>
  <xdr:twoCellAnchor editAs="oneCell">
    <xdr:from>
      <xdr:col>172</xdr:col>
      <xdr:colOff>0</xdr:colOff>
      <xdr:row>62</xdr:row>
      <xdr:rowOff>0</xdr:rowOff>
    </xdr:from>
    <xdr:to>
      <xdr:col>173</xdr:col>
      <xdr:colOff>495300</xdr:colOff>
      <xdr:row>135</xdr:row>
      <xdr:rowOff>152400</xdr:rowOff>
    </xdr:to>
    <xdr:pic>
      <xdr:nvPicPr>
        <xdr:cNvPr id="13" name="Obraz 16" descr="Compact 0050613-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06075" y="17097375"/>
          <a:ext cx="1257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36</xdr:row>
      <xdr:rowOff>9525</xdr:rowOff>
    </xdr:from>
    <xdr:to>
      <xdr:col>8</xdr:col>
      <xdr:colOff>809624</xdr:colOff>
      <xdr:row>39</xdr:row>
      <xdr:rowOff>142875</xdr:rowOff>
    </xdr:to>
    <xdr:pic>
      <xdr:nvPicPr>
        <xdr:cNvPr id="14" name="Obraz 13" descr="Compact 0050613-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53425" y="9220200"/>
          <a:ext cx="1219199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847725</xdr:colOff>
      <xdr:row>25</xdr:row>
      <xdr:rowOff>9525</xdr:rowOff>
    </xdr:from>
    <xdr:to>
      <xdr:col>2</xdr:col>
      <xdr:colOff>857250</xdr:colOff>
      <xdr:row>27</xdr:row>
      <xdr:rowOff>0</xdr:rowOff>
    </xdr:to>
    <xdr:pic>
      <xdr:nvPicPr>
        <xdr:cNvPr id="9" name="Obraz 8" descr="Pawel00701-3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14425" y="7905750"/>
          <a:ext cx="1676400" cy="10096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M2:M12" totalsRowShown="0" headerRowDxfId="62" dataDxfId="61">
  <autoFilter ref="M2:M12"/>
  <tableColumns count="1">
    <tableColumn id="1" name="Typ stołu " dataDxfId="6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Tabela7" displayName="Tabela7" ref="O3:O19" totalsRowShown="0" headerRowDxfId="59" dataDxfId="58">
  <autoFilter ref="O3:O19"/>
  <tableColumns count="1">
    <tableColumn id="1" name="Kolor impregnatu" dataDxfId="5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Q3:R12" totalsRowShown="0" headerRowDxfId="56" dataDxfId="55">
  <autoFilter ref="Q3:R12">
    <filterColumn colId="1"/>
  </autoFilter>
  <tableColumns count="2">
    <tableColumn id="1" name="Długość" dataDxfId="54"/>
    <tableColumn id="2" name="Średnica" dataDxfId="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Q13:R27" totalsRowShown="0" headerRowDxfId="53" dataDxfId="52">
  <autoFilter ref="Q13:R27">
    <filterColumn colId="1"/>
  </autoFilter>
  <tableColumns count="2">
    <tableColumn id="1" name="Szerokość" dataDxfId="51"/>
    <tableColumn id="2" name=" " dataDxfId="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AA3:AU25" totalsRowShown="0" headerRowDxfId="50" dataDxfId="49">
  <autoFilter ref="AA3:AU25"/>
  <tableColumns count="21">
    <tableColumn id="1" name="Cena.Art. NI" dataDxfId="48"/>
    <tableColumn id="2" name="Cena Grill NI" dataDxfId="47"/>
    <tableColumn id="3" name="Cena Paweł" dataDxfId="46"/>
    <tableColumn id="4" name="Cena Paweł NI" dataDxfId="45"/>
    <tableColumn id="5" name="Cena kur Paweł" dataDxfId="44"/>
    <tableColumn id="6" name="Poz.familiny" dataDxfId="43"/>
    <tableColumn id="7" name="Dł dla 70" dataDxfId="42"/>
    <tableColumn id="10" name="Cena dla 70" dataDxfId="41"/>
    <tableColumn id="11" name="Kurier dla 70" dataDxfId="40"/>
    <tableColumn id="8" name="Dł dla 96" dataDxfId="39"/>
    <tableColumn id="12" name="Cena dla 96" dataDxfId="38"/>
    <tableColumn id="13" name="Kurier dla 96" dataDxfId="37"/>
    <tableColumn id="9" name="Dł dla 122" dataDxfId="36"/>
    <tableColumn id="14" name="cena dla 122" dataDxfId="35"/>
    <tableColumn id="15" name="Kurier dla 122" dataDxfId="34"/>
    <tableColumn id="16" name="Dł dla 148" dataDxfId="33"/>
    <tableColumn id="17" name="Cena dla 148" dataDxfId="32"/>
    <tableColumn id="18" name="Kurier dla 148" dataDxfId="31"/>
    <tableColumn id="19" name="Dł dla 174" dataDxfId="30"/>
    <tableColumn id="20" name="Cena dla 174" dataDxfId="29"/>
    <tableColumn id="21" name="Kurier dla 174" dataDxfId="2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AW3:BE12" totalsRowShown="0" headerRowDxfId="27" dataDxfId="26">
  <autoFilter ref="AW3:BE12">
    <filterColumn colId="8"/>
  </autoFilter>
  <tableColumns count="9">
    <tableColumn id="1" name="szer/dług" dataDxfId="25"/>
    <tableColumn id="2" name="1" dataDxfId="24"/>
    <tableColumn id="3" name="2" dataDxfId="23"/>
    <tableColumn id="4" name="3" dataDxfId="22"/>
    <tableColumn id="5" name="4" dataDxfId="21"/>
    <tableColumn id="6" name="5" dataDxfId="20"/>
    <tableColumn id="7" name="6" dataDxfId="19"/>
    <tableColumn id="8" name="7" dataDxfId="18"/>
    <tableColumn id="9" name="8" dataDxfId="1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S3:X89" totalsRowShown="0" headerRowDxfId="16" dataDxfId="15">
  <autoFilter ref="S3:X89"/>
  <tableColumns count="6">
    <tableColumn id="1" name="poz" dataDxfId="14"/>
    <tableColumn id="2" name="cena compact" dataDxfId="13"/>
    <tableColumn id="3" name="Cena kur Com" dataDxfId="12"/>
    <tableColumn id="4" name="Cena Artur" dataDxfId="11"/>
    <tableColumn id="5" name="Cena kur art." dataDxfId="10"/>
    <tableColumn id="6" name="Cena grilowy" dataDxfId="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AW77:AW84" totalsRowShown="0" headerRowDxfId="8" dataDxfId="7">
  <autoFilter ref="AW77:AW84"/>
  <tableColumns count="1">
    <tableColumn id="1" name="Foto" dataDxfId="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8" name="Tabela8" displayName="Tabela8" ref="Y3:Z61" totalsRowShown="0" headerRowDxfId="5" dataDxfId="4">
  <autoFilter ref="Y3:Z61"/>
  <tableColumns count="2">
    <tableColumn id="1" name="Kurier grilowy" dataDxfId="3"/>
    <tableColumn id="2" name="Poz.COMPACT NI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13" Type="http://schemas.openxmlformats.org/officeDocument/2006/relationships/table" Target="../tables/table7.xml"/><Relationship Id="rId3" Type="http://schemas.openxmlformats.org/officeDocument/2006/relationships/hyperlink" Target="tel:604%2024%2018%2022" TargetMode="External"/><Relationship Id="rId7" Type="http://schemas.openxmlformats.org/officeDocument/2006/relationships/table" Target="../tables/table1.xml"/><Relationship Id="rId12" Type="http://schemas.openxmlformats.org/officeDocument/2006/relationships/table" Target="../tables/table6.xml"/><Relationship Id="rId2" Type="http://schemas.openxmlformats.org/officeDocument/2006/relationships/hyperlink" Target="http://www.ogrod-meble.pl/" TargetMode="External"/><Relationship Id="rId1" Type="http://schemas.openxmlformats.org/officeDocument/2006/relationships/hyperlink" Target="mailto:zbyt@ogrod-meble.pl?subject=Zam&#243;wienie%20" TargetMode="External"/><Relationship Id="rId6" Type="http://schemas.openxmlformats.org/officeDocument/2006/relationships/vmlDrawing" Target="../drawings/vmlDrawing1.vml"/><Relationship Id="rId11" Type="http://schemas.openxmlformats.org/officeDocument/2006/relationships/table" Target="../tables/table5.xml"/><Relationship Id="rId5" Type="http://schemas.openxmlformats.org/officeDocument/2006/relationships/drawing" Target="../drawings/drawing1.xml"/><Relationship Id="rId15" Type="http://schemas.openxmlformats.org/officeDocument/2006/relationships/table" Target="../tables/table9.xml"/><Relationship Id="rId10" Type="http://schemas.openxmlformats.org/officeDocument/2006/relationships/table" Target="../tables/table4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3.xml"/><Relationship Id="rId1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H349"/>
  <sheetViews>
    <sheetView tabSelected="1" topLeftCell="A12" workbookViewId="0">
      <selection activeCell="J18" sqref="J18"/>
    </sheetView>
  </sheetViews>
  <sheetFormatPr defaultRowHeight="15"/>
  <cols>
    <col min="1" max="1" width="3.109375" customWidth="1"/>
    <col min="2" max="2" width="19.44140625" customWidth="1"/>
    <col min="3" max="3" width="22.21875" customWidth="1"/>
    <col min="4" max="4" width="3.33203125" customWidth="1"/>
    <col min="5" max="5" width="21.21875" customWidth="1"/>
    <col min="6" max="6" width="18.21875" customWidth="1"/>
    <col min="7" max="7" width="8" customWidth="1"/>
    <col min="9" max="9" width="10.77734375" customWidth="1"/>
    <col min="10" max="10" width="2.5546875" customWidth="1"/>
    <col min="11" max="12" width="8.88671875" hidden="1" customWidth="1"/>
    <col min="13" max="13" width="10.21875" hidden="1" customWidth="1"/>
    <col min="14" max="14" width="20.44140625" hidden="1" customWidth="1"/>
    <col min="15" max="15" width="16.33203125" hidden="1" customWidth="1"/>
    <col min="16" max="16" width="8.88671875" hidden="1" customWidth="1"/>
    <col min="17" max="20" width="11.5546875" hidden="1" customWidth="1"/>
    <col min="21" max="21" width="13.5546875" hidden="1" customWidth="1"/>
    <col min="22" max="24" width="12.21875" hidden="1" customWidth="1"/>
    <col min="25" max="25" width="14.33203125" hidden="1" customWidth="1"/>
    <col min="26" max="26" width="10.109375" hidden="1" customWidth="1"/>
    <col min="27" max="33" width="11.5546875" hidden="1" customWidth="1"/>
    <col min="34" max="34" width="15.33203125" hidden="1" customWidth="1"/>
    <col min="35" max="36" width="11.5546875" hidden="1" customWidth="1"/>
    <col min="37" max="37" width="12.88671875" hidden="1" customWidth="1"/>
    <col min="38" max="38" width="13.77734375" hidden="1" customWidth="1"/>
    <col min="39" max="39" width="11.5546875" hidden="1" customWidth="1"/>
    <col min="40" max="40" width="13.77734375" hidden="1" customWidth="1"/>
    <col min="41" max="41" width="13.88671875" hidden="1" customWidth="1"/>
    <col min="42" max="42" width="11.5546875" hidden="1" customWidth="1"/>
    <col min="43" max="43" width="13.6640625" hidden="1" customWidth="1"/>
    <col min="44" max="44" width="14.44140625" hidden="1" customWidth="1"/>
    <col min="45" max="45" width="11.5546875" hidden="1" customWidth="1"/>
    <col min="46" max="46" width="13.21875" hidden="1" customWidth="1"/>
    <col min="47" max="47" width="14.21875" hidden="1" customWidth="1"/>
    <col min="48" max="48" width="11.5546875" hidden="1" customWidth="1"/>
    <col min="49" max="49" width="14.5546875" hidden="1" customWidth="1"/>
    <col min="50" max="50" width="10.33203125" hidden="1" customWidth="1"/>
    <col min="51" max="85" width="8.88671875" hidden="1" customWidth="1"/>
    <col min="86" max="171" width="8.88671875" customWidth="1"/>
  </cols>
  <sheetData>
    <row r="1" spans="1:86">
      <c r="A1" s="17"/>
      <c r="B1" s="17"/>
      <c r="C1" s="17"/>
      <c r="D1" s="17"/>
      <c r="E1" s="17"/>
      <c r="F1" s="17"/>
      <c r="G1" s="17"/>
      <c r="H1" s="17"/>
      <c r="I1" s="17"/>
      <c r="J1" s="17"/>
      <c r="K1" s="46"/>
      <c r="L1" s="46"/>
      <c r="M1" s="46" t="s">
        <v>11</v>
      </c>
      <c r="N1" s="46"/>
      <c r="O1" s="46" t="s">
        <v>16</v>
      </c>
      <c r="P1" s="46"/>
      <c r="Q1" s="46" t="s">
        <v>31</v>
      </c>
      <c r="R1" s="46" t="s">
        <v>144</v>
      </c>
      <c r="S1" s="46" t="s">
        <v>68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</row>
    <row r="2" spans="1:86" ht="15.75">
      <c r="A2" s="17"/>
      <c r="G2" s="30" t="s">
        <v>113</v>
      </c>
      <c r="H2" s="76" t="s">
        <v>137</v>
      </c>
      <c r="I2" s="77"/>
      <c r="J2" s="17"/>
      <c r="K2" s="46"/>
      <c r="L2" s="46"/>
      <c r="M2" s="46" t="s">
        <v>12</v>
      </c>
      <c r="N2" s="46"/>
      <c r="O2" s="46" t="s">
        <v>25</v>
      </c>
      <c r="P2" s="46"/>
      <c r="Q2" s="46" t="s">
        <v>32</v>
      </c>
      <c r="R2" s="46" t="s">
        <v>145</v>
      </c>
      <c r="S2" s="46"/>
      <c r="T2" s="46"/>
      <c r="U2" s="46"/>
      <c r="V2" s="46"/>
      <c r="W2" s="46"/>
      <c r="X2" s="46"/>
      <c r="Y2" s="46"/>
      <c r="Z2" s="46" t="s">
        <v>133</v>
      </c>
      <c r="AA2" s="46" t="s">
        <v>134</v>
      </c>
      <c r="AB2" s="46" t="s">
        <v>138</v>
      </c>
      <c r="AC2" s="46" t="s">
        <v>151</v>
      </c>
      <c r="AD2" s="46" t="s">
        <v>152</v>
      </c>
      <c r="AE2" s="46"/>
      <c r="AF2" s="74" t="s">
        <v>95</v>
      </c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46"/>
      <c r="AW2" s="46" t="s">
        <v>0</v>
      </c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</row>
    <row r="3" spans="1:86" ht="20.25">
      <c r="A3" s="17"/>
      <c r="B3" s="1"/>
      <c r="C3" s="41" t="s">
        <v>142</v>
      </c>
      <c r="D3" s="40"/>
      <c r="E3" s="40"/>
      <c r="J3" s="17"/>
      <c r="K3" s="46"/>
      <c r="L3" s="46"/>
      <c r="M3" s="46" t="s">
        <v>123</v>
      </c>
      <c r="N3" s="46"/>
      <c r="O3" s="46" t="s">
        <v>26</v>
      </c>
      <c r="P3" s="46"/>
      <c r="Q3" s="46" t="s">
        <v>31</v>
      </c>
      <c r="R3" s="46" t="s">
        <v>144</v>
      </c>
      <c r="S3" s="46" t="s">
        <v>53</v>
      </c>
      <c r="T3" s="46" t="s">
        <v>61</v>
      </c>
      <c r="U3" s="46" t="s">
        <v>63</v>
      </c>
      <c r="V3" s="46" t="s">
        <v>62</v>
      </c>
      <c r="W3" s="46" t="s">
        <v>64</v>
      </c>
      <c r="X3" s="46" t="s">
        <v>65</v>
      </c>
      <c r="Y3" s="46" t="s">
        <v>66</v>
      </c>
      <c r="Z3" s="46" t="s">
        <v>132</v>
      </c>
      <c r="AA3" s="46" t="s">
        <v>135</v>
      </c>
      <c r="AB3" s="46" t="s">
        <v>136</v>
      </c>
      <c r="AC3" s="46" t="s">
        <v>148</v>
      </c>
      <c r="AD3" s="46" t="s">
        <v>149</v>
      </c>
      <c r="AE3" s="46" t="s">
        <v>150</v>
      </c>
      <c r="AF3" s="46" t="s">
        <v>77</v>
      </c>
      <c r="AG3" s="46" t="s">
        <v>80</v>
      </c>
      <c r="AH3" s="46" t="s">
        <v>83</v>
      </c>
      <c r="AI3" s="46" t="s">
        <v>84</v>
      </c>
      <c r="AJ3" s="46" t="s">
        <v>81</v>
      </c>
      <c r="AK3" s="46" t="s">
        <v>85</v>
      </c>
      <c r="AL3" s="46" t="s">
        <v>86</v>
      </c>
      <c r="AM3" s="46" t="s">
        <v>82</v>
      </c>
      <c r="AN3" s="46" t="s">
        <v>88</v>
      </c>
      <c r="AO3" s="46" t="s">
        <v>87</v>
      </c>
      <c r="AP3" s="46" t="s">
        <v>89</v>
      </c>
      <c r="AQ3" s="46" t="s">
        <v>90</v>
      </c>
      <c r="AR3" s="46" t="s">
        <v>91</v>
      </c>
      <c r="AS3" s="46" t="s">
        <v>92</v>
      </c>
      <c r="AT3" s="46" t="s">
        <v>93</v>
      </c>
      <c r="AU3" s="46" t="s">
        <v>94</v>
      </c>
      <c r="AV3" s="46"/>
      <c r="AW3" s="46" t="s">
        <v>35</v>
      </c>
      <c r="AX3" s="46" t="s">
        <v>38</v>
      </c>
      <c r="AY3" s="46" t="s">
        <v>39</v>
      </c>
      <c r="AZ3" s="46" t="s">
        <v>40</v>
      </c>
      <c r="BA3" s="46" t="s">
        <v>41</v>
      </c>
      <c r="BB3" s="46" t="s">
        <v>42</v>
      </c>
      <c r="BC3" s="46" t="s">
        <v>43</v>
      </c>
      <c r="BD3" s="46" t="s">
        <v>44</v>
      </c>
      <c r="BE3" s="46" t="s">
        <v>125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</row>
    <row r="4" spans="1:86" ht="20.25">
      <c r="A4" s="17"/>
      <c r="B4" s="31" t="s">
        <v>1</v>
      </c>
      <c r="C4" s="31"/>
      <c r="D4" s="1"/>
      <c r="E4" s="34" t="s">
        <v>8</v>
      </c>
      <c r="F4" s="35"/>
      <c r="G4" s="35"/>
      <c r="H4" s="35"/>
      <c r="I4" s="35"/>
      <c r="J4" s="17"/>
      <c r="K4" s="46"/>
      <c r="L4" s="46"/>
      <c r="M4" s="51" t="s">
        <v>13</v>
      </c>
      <c r="N4" s="46"/>
      <c r="O4" s="47" t="s">
        <v>27</v>
      </c>
      <c r="P4" s="46"/>
      <c r="Q4" s="52">
        <v>0</v>
      </c>
      <c r="R4" s="46" t="s">
        <v>0</v>
      </c>
      <c r="S4" s="53">
        <v>1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46">
        <v>0</v>
      </c>
      <c r="AD4" s="46">
        <v>0</v>
      </c>
      <c r="AE4" s="46">
        <v>0</v>
      </c>
      <c r="AF4" s="46">
        <v>1</v>
      </c>
      <c r="AG4" s="46">
        <v>120</v>
      </c>
      <c r="AH4" s="46">
        <v>271</v>
      </c>
      <c r="AI4" s="46">
        <v>36</v>
      </c>
      <c r="AJ4" s="46">
        <v>142</v>
      </c>
      <c r="AK4" s="46">
        <v>328</v>
      </c>
      <c r="AL4" s="46">
        <v>54</v>
      </c>
      <c r="AM4" s="46">
        <v>166</v>
      </c>
      <c r="AN4" s="46">
        <v>390</v>
      </c>
      <c r="AO4" s="46">
        <v>54</v>
      </c>
      <c r="AP4" s="46">
        <v>188</v>
      </c>
      <c r="AQ4" s="46">
        <v>465</v>
      </c>
      <c r="AR4" s="46">
        <v>72</v>
      </c>
      <c r="AS4" s="46">
        <v>210</v>
      </c>
      <c r="AT4" s="46">
        <v>570</v>
      </c>
      <c r="AU4" s="46">
        <v>81</v>
      </c>
      <c r="AV4" s="46"/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</row>
    <row r="5" spans="1:86" ht="20.25">
      <c r="A5" s="17"/>
      <c r="B5" s="31" t="s">
        <v>0</v>
      </c>
      <c r="C5" s="32"/>
      <c r="D5" s="1"/>
      <c r="E5" s="34"/>
      <c r="F5" s="35"/>
      <c r="G5" s="35"/>
      <c r="H5" s="35"/>
      <c r="I5" s="35"/>
      <c r="J5" s="17"/>
      <c r="K5" s="46"/>
      <c r="L5" s="46"/>
      <c r="M5" s="51" t="s">
        <v>14</v>
      </c>
      <c r="N5" s="46"/>
      <c r="O5" s="47" t="s">
        <v>20</v>
      </c>
      <c r="P5" s="46"/>
      <c r="Q5" s="52">
        <v>100</v>
      </c>
      <c r="R5" s="46" t="s">
        <v>0</v>
      </c>
      <c r="S5" s="53">
        <v>2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46">
        <v>152</v>
      </c>
      <c r="AD5" s="54">
        <v>171</v>
      </c>
      <c r="AE5" s="46">
        <v>47</v>
      </c>
      <c r="AF5" s="46">
        <v>2</v>
      </c>
      <c r="AG5" s="46">
        <v>180</v>
      </c>
      <c r="AH5" s="46">
        <v>390</v>
      </c>
      <c r="AI5" s="46">
        <v>54</v>
      </c>
      <c r="AJ5" s="46">
        <v>202</v>
      </c>
      <c r="AK5" s="46">
        <v>472</v>
      </c>
      <c r="AL5" s="46">
        <v>72</v>
      </c>
      <c r="AM5" s="46">
        <v>226</v>
      </c>
      <c r="AN5" s="46">
        <v>548</v>
      </c>
      <c r="AO5" s="46">
        <v>72</v>
      </c>
      <c r="AP5" s="46">
        <v>248</v>
      </c>
      <c r="AQ5" s="46">
        <v>636</v>
      </c>
      <c r="AR5" s="46">
        <v>90</v>
      </c>
      <c r="AS5" s="46">
        <v>270</v>
      </c>
      <c r="AT5" s="46">
        <v>757</v>
      </c>
      <c r="AU5" s="46">
        <v>108</v>
      </c>
      <c r="AV5" s="46"/>
      <c r="AW5" s="46">
        <v>1</v>
      </c>
      <c r="AX5" s="46">
        <v>60</v>
      </c>
      <c r="AY5" s="46">
        <v>187</v>
      </c>
      <c r="AZ5" s="46">
        <v>210</v>
      </c>
      <c r="BA5" s="46">
        <v>231</v>
      </c>
      <c r="BB5" s="46">
        <v>279</v>
      </c>
      <c r="BC5" s="46">
        <v>305</v>
      </c>
      <c r="BD5" s="46">
        <v>341</v>
      </c>
      <c r="BE5" s="46">
        <v>391</v>
      </c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ht="20.25">
      <c r="A6" s="17"/>
      <c r="B6" s="33" t="s">
        <v>2</v>
      </c>
      <c r="C6" s="43" t="s">
        <v>0</v>
      </c>
      <c r="D6" s="1"/>
      <c r="E6" s="36" t="s">
        <v>2</v>
      </c>
      <c r="F6" s="85" t="s">
        <v>0</v>
      </c>
      <c r="G6" s="85"/>
      <c r="H6" s="85"/>
      <c r="I6" s="85"/>
      <c r="J6" s="17"/>
      <c r="K6" s="46"/>
      <c r="L6" s="46"/>
      <c r="M6" s="51" t="s">
        <v>15</v>
      </c>
      <c r="N6" s="46"/>
      <c r="O6" s="46" t="s">
        <v>19</v>
      </c>
      <c r="P6" s="46"/>
      <c r="Q6" s="52">
        <v>125</v>
      </c>
      <c r="R6" s="46" t="s">
        <v>0</v>
      </c>
      <c r="S6" s="53">
        <v>3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46">
        <v>197</v>
      </c>
      <c r="AD6" s="54">
        <v>224</v>
      </c>
      <c r="AE6" s="46">
        <v>47</v>
      </c>
      <c r="AF6" s="46">
        <v>3</v>
      </c>
      <c r="AG6" s="46">
        <v>240</v>
      </c>
      <c r="AH6" s="46">
        <v>510</v>
      </c>
      <c r="AI6" s="46">
        <v>72</v>
      </c>
      <c r="AJ6" s="46">
        <v>262</v>
      </c>
      <c r="AK6" s="46">
        <v>616</v>
      </c>
      <c r="AL6" s="46">
        <v>90</v>
      </c>
      <c r="AM6" s="46">
        <v>286</v>
      </c>
      <c r="AN6" s="46">
        <v>706</v>
      </c>
      <c r="AO6" s="46">
        <v>90</v>
      </c>
      <c r="AP6" s="46">
        <v>308</v>
      </c>
      <c r="AQ6" s="46">
        <v>807</v>
      </c>
      <c r="AR6" s="46">
        <v>108</v>
      </c>
      <c r="AS6" s="46">
        <v>330</v>
      </c>
      <c r="AT6" s="46">
        <v>944</v>
      </c>
      <c r="AU6" s="46">
        <v>135</v>
      </c>
      <c r="AV6" s="46"/>
      <c r="AW6" s="46" t="s">
        <v>36</v>
      </c>
      <c r="AX6" s="46">
        <v>0</v>
      </c>
      <c r="AY6" s="46">
        <v>36</v>
      </c>
      <c r="AZ6" s="46">
        <v>36</v>
      </c>
      <c r="BA6" s="46">
        <v>36</v>
      </c>
      <c r="BB6" s="46">
        <v>36</v>
      </c>
      <c r="BC6" s="46">
        <v>54</v>
      </c>
      <c r="BD6" s="46">
        <v>80</v>
      </c>
      <c r="BE6" s="46">
        <v>120</v>
      </c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</row>
    <row r="7" spans="1:86" ht="15.75">
      <c r="A7" s="17"/>
      <c r="B7" s="33" t="s">
        <v>3</v>
      </c>
      <c r="C7" s="43"/>
      <c r="D7" s="1"/>
      <c r="E7" s="37" t="s">
        <v>3</v>
      </c>
      <c r="F7" s="44"/>
      <c r="G7" s="35"/>
      <c r="H7" s="35"/>
      <c r="I7" s="35"/>
      <c r="J7" s="17"/>
      <c r="K7" s="46"/>
      <c r="L7" s="46"/>
      <c r="M7" s="46"/>
      <c r="N7" s="46"/>
      <c r="O7" s="48" t="s">
        <v>124</v>
      </c>
      <c r="P7" s="46"/>
      <c r="Q7" s="52">
        <v>150</v>
      </c>
      <c r="R7" s="46" t="s">
        <v>0</v>
      </c>
      <c r="S7" s="53">
        <v>4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46">
        <v>260</v>
      </c>
      <c r="AD7" s="54">
        <v>299</v>
      </c>
      <c r="AE7" s="46">
        <v>47</v>
      </c>
      <c r="AF7" s="46">
        <v>4</v>
      </c>
      <c r="AG7" s="46">
        <v>300</v>
      </c>
      <c r="AH7" s="46">
        <v>630</v>
      </c>
      <c r="AI7" s="46">
        <v>90</v>
      </c>
      <c r="AJ7" s="46">
        <v>322</v>
      </c>
      <c r="AK7" s="46">
        <v>760</v>
      </c>
      <c r="AL7" s="46">
        <v>108</v>
      </c>
      <c r="AM7" s="46">
        <v>346</v>
      </c>
      <c r="AN7" s="46">
        <v>864</v>
      </c>
      <c r="AO7" s="46">
        <v>108</v>
      </c>
      <c r="AP7" s="46">
        <v>368</v>
      </c>
      <c r="AQ7" s="46">
        <v>978</v>
      </c>
      <c r="AR7" s="46">
        <v>126</v>
      </c>
      <c r="AS7" s="46">
        <v>390</v>
      </c>
      <c r="AT7" s="46">
        <v>1131</v>
      </c>
      <c r="AU7" s="46">
        <v>162</v>
      </c>
      <c r="AV7" s="46"/>
      <c r="AW7" s="46">
        <v>2</v>
      </c>
      <c r="AX7" s="46">
        <v>80</v>
      </c>
      <c r="AY7" s="46">
        <v>219</v>
      </c>
      <c r="AZ7" s="46">
        <v>261</v>
      </c>
      <c r="BA7" s="46">
        <v>265</v>
      </c>
      <c r="BB7" s="46">
        <v>314</v>
      </c>
      <c r="BC7" s="46">
        <v>351</v>
      </c>
      <c r="BD7" s="46">
        <v>395</v>
      </c>
      <c r="BE7" s="46">
        <v>413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</row>
    <row r="8" spans="1:86" ht="20.25">
      <c r="A8" s="17"/>
      <c r="B8" s="33" t="s">
        <v>4</v>
      </c>
      <c r="C8" s="43" t="s">
        <v>0</v>
      </c>
      <c r="D8" s="1"/>
      <c r="E8" s="36" t="s">
        <v>4</v>
      </c>
      <c r="F8" s="85"/>
      <c r="G8" s="85"/>
      <c r="H8" s="85"/>
      <c r="I8" s="35"/>
      <c r="J8" s="17"/>
      <c r="K8" s="46"/>
      <c r="L8" s="46"/>
      <c r="M8" s="51" t="s">
        <v>0</v>
      </c>
      <c r="N8" s="46"/>
      <c r="O8" s="49" t="s">
        <v>28</v>
      </c>
      <c r="P8" s="46"/>
      <c r="Q8" s="52">
        <v>175</v>
      </c>
      <c r="R8" s="46" t="s">
        <v>0</v>
      </c>
      <c r="S8" s="53">
        <v>5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46">
        <v>321</v>
      </c>
      <c r="AD8" s="54">
        <v>366</v>
      </c>
      <c r="AE8" s="46">
        <v>47</v>
      </c>
      <c r="AF8" s="46">
        <v>5</v>
      </c>
      <c r="AG8" s="46">
        <v>360</v>
      </c>
      <c r="AH8" s="46">
        <v>750</v>
      </c>
      <c r="AI8" s="46">
        <v>108</v>
      </c>
      <c r="AJ8" s="46">
        <v>382</v>
      </c>
      <c r="AK8" s="46">
        <v>904</v>
      </c>
      <c r="AL8" s="46">
        <v>126</v>
      </c>
      <c r="AM8" s="46">
        <v>406</v>
      </c>
      <c r="AN8" s="46">
        <v>1022</v>
      </c>
      <c r="AO8" s="46">
        <v>126</v>
      </c>
      <c r="AP8" s="46">
        <v>428</v>
      </c>
      <c r="AQ8" s="46">
        <v>1149</v>
      </c>
      <c r="AR8" s="46">
        <v>144</v>
      </c>
      <c r="AS8" s="46">
        <v>450</v>
      </c>
      <c r="AT8" s="46">
        <v>1318</v>
      </c>
      <c r="AU8" s="46">
        <v>189</v>
      </c>
      <c r="AV8" s="46"/>
      <c r="AW8" s="46" t="s">
        <v>36</v>
      </c>
      <c r="AX8" s="46">
        <v>0</v>
      </c>
      <c r="AY8" s="46">
        <v>36</v>
      </c>
      <c r="AZ8" s="46">
        <v>36</v>
      </c>
      <c r="BA8" s="46">
        <v>36</v>
      </c>
      <c r="BB8" s="46">
        <v>47</v>
      </c>
      <c r="BC8" s="46">
        <v>80</v>
      </c>
      <c r="BD8" s="46">
        <v>120</v>
      </c>
      <c r="BE8" s="46">
        <v>140</v>
      </c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</row>
    <row r="9" spans="1:86" ht="20.25">
      <c r="A9" s="17"/>
      <c r="B9" s="33" t="s">
        <v>5</v>
      </c>
      <c r="C9" s="43"/>
      <c r="D9" s="1"/>
      <c r="E9" s="36" t="s">
        <v>5</v>
      </c>
      <c r="F9" s="86"/>
      <c r="G9" s="86"/>
      <c r="H9" s="35" t="s">
        <v>9</v>
      </c>
      <c r="I9" s="2" t="s">
        <v>0</v>
      </c>
      <c r="J9" s="17"/>
      <c r="K9" s="46"/>
      <c r="L9" s="46"/>
      <c r="M9" s="55" t="s">
        <v>0</v>
      </c>
      <c r="N9" s="46"/>
      <c r="O9" s="50" t="s">
        <v>21</v>
      </c>
      <c r="P9" s="46"/>
      <c r="Q9" s="52">
        <v>200</v>
      </c>
      <c r="R9" s="46" t="s">
        <v>0</v>
      </c>
      <c r="S9" s="53">
        <v>6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46">
        <v>396</v>
      </c>
      <c r="AD9" s="54">
        <v>454</v>
      </c>
      <c r="AE9" s="46">
        <v>76</v>
      </c>
      <c r="AF9" s="46">
        <v>6</v>
      </c>
      <c r="AG9" s="46">
        <v>420</v>
      </c>
      <c r="AH9" s="46">
        <v>870</v>
      </c>
      <c r="AI9" s="46">
        <v>126</v>
      </c>
      <c r="AJ9" s="46">
        <v>442</v>
      </c>
      <c r="AK9" s="46">
        <v>1048</v>
      </c>
      <c r="AL9" s="46">
        <v>144</v>
      </c>
      <c r="AM9" s="46">
        <v>466</v>
      </c>
      <c r="AN9" s="46">
        <v>1180</v>
      </c>
      <c r="AO9" s="46">
        <v>144</v>
      </c>
      <c r="AP9" s="46">
        <v>488</v>
      </c>
      <c r="AQ9" s="46">
        <v>1320</v>
      </c>
      <c r="AR9" s="46">
        <v>162</v>
      </c>
      <c r="AS9" s="46">
        <v>510</v>
      </c>
      <c r="AT9" s="46">
        <v>1505</v>
      </c>
      <c r="AU9" s="46">
        <v>216</v>
      </c>
      <c r="AV9" s="46"/>
      <c r="AW9" s="46">
        <v>3</v>
      </c>
      <c r="AX9" s="46">
        <v>100</v>
      </c>
      <c r="AY9" s="46">
        <v>258</v>
      </c>
      <c r="AZ9" s="46">
        <v>289</v>
      </c>
      <c r="BA9" s="46">
        <v>326</v>
      </c>
      <c r="BB9" s="46">
        <v>351</v>
      </c>
      <c r="BC9" s="46">
        <v>429</v>
      </c>
      <c r="BD9" s="46">
        <v>486</v>
      </c>
      <c r="BE9" s="46">
        <v>527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</row>
    <row r="10" spans="1:86">
      <c r="A10" s="17"/>
      <c r="B10" s="33" t="s">
        <v>6</v>
      </c>
      <c r="C10" s="2"/>
      <c r="D10" s="1"/>
      <c r="E10" s="36" t="s">
        <v>6</v>
      </c>
      <c r="F10" s="3"/>
      <c r="G10" s="35"/>
      <c r="H10" s="35"/>
      <c r="I10" s="35"/>
      <c r="J10" s="17"/>
      <c r="K10" s="46"/>
      <c r="L10" s="46"/>
      <c r="M10" s="46" t="s">
        <v>0</v>
      </c>
      <c r="N10" s="46"/>
      <c r="O10" s="46" t="s">
        <v>29</v>
      </c>
      <c r="P10" s="46"/>
      <c r="Q10" s="52">
        <v>225</v>
      </c>
      <c r="R10" s="46" t="s">
        <v>0</v>
      </c>
      <c r="S10" s="53">
        <v>7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46">
        <v>484</v>
      </c>
      <c r="AD10" s="54">
        <v>555</v>
      </c>
      <c r="AE10" s="46">
        <v>76</v>
      </c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 t="s">
        <v>36</v>
      </c>
      <c r="AX10" s="46">
        <v>0</v>
      </c>
      <c r="AY10" s="46">
        <v>47</v>
      </c>
      <c r="AZ10" s="46">
        <v>65</v>
      </c>
      <c r="BA10" s="46">
        <v>65</v>
      </c>
      <c r="BB10" s="46">
        <v>120</v>
      </c>
      <c r="BC10" s="46">
        <v>140</v>
      </c>
      <c r="BD10" s="46">
        <v>160</v>
      </c>
      <c r="BE10" s="46">
        <v>180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</row>
    <row r="11" spans="1:86">
      <c r="A11" s="17"/>
      <c r="B11" s="33" t="s">
        <v>7</v>
      </c>
      <c r="C11" s="2"/>
      <c r="D11" s="1"/>
      <c r="E11" s="36" t="s">
        <v>7</v>
      </c>
      <c r="F11" s="87"/>
      <c r="G11" s="87"/>
      <c r="H11" s="35"/>
      <c r="I11" s="35"/>
      <c r="J11" s="17"/>
      <c r="K11" s="46"/>
      <c r="L11" s="46"/>
      <c r="M11" s="46"/>
      <c r="N11" s="46"/>
      <c r="O11" s="46" t="s">
        <v>17</v>
      </c>
      <c r="P11" s="46"/>
      <c r="Q11" s="52">
        <v>250</v>
      </c>
      <c r="R11" s="56" t="s">
        <v>0</v>
      </c>
      <c r="S11" s="53">
        <v>8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46">
        <v>572</v>
      </c>
      <c r="AD11" s="54">
        <v>661</v>
      </c>
      <c r="AE11" s="46">
        <v>117</v>
      </c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46"/>
      <c r="AW11" s="46">
        <v>4</v>
      </c>
      <c r="AX11" s="46">
        <v>120</v>
      </c>
      <c r="AY11" s="46" t="s">
        <v>37</v>
      </c>
      <c r="AZ11" s="46">
        <v>317</v>
      </c>
      <c r="BA11" s="46">
        <v>349</v>
      </c>
      <c r="BB11" s="46">
        <v>391</v>
      </c>
      <c r="BC11" s="46">
        <v>467</v>
      </c>
      <c r="BD11" s="46">
        <v>524</v>
      </c>
      <c r="BE11" s="46">
        <v>574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</row>
    <row r="12" spans="1:86">
      <c r="A12" s="17"/>
      <c r="B12" s="19"/>
      <c r="C12" s="19"/>
      <c r="E12" s="36" t="s">
        <v>10</v>
      </c>
      <c r="F12" s="2"/>
      <c r="G12" s="35"/>
      <c r="H12" s="35"/>
      <c r="I12" s="35"/>
      <c r="J12" s="17"/>
      <c r="K12" s="46"/>
      <c r="L12" s="46"/>
      <c r="M12" s="57">
        <v>4</v>
      </c>
      <c r="N12" s="46"/>
      <c r="O12" s="46" t="s">
        <v>18</v>
      </c>
      <c r="P12" s="46"/>
      <c r="Q12" s="56" t="s">
        <v>0</v>
      </c>
      <c r="R12" s="46" t="s">
        <v>0</v>
      </c>
      <c r="S12" s="53">
        <v>9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6">
        <v>669</v>
      </c>
      <c r="AD12" s="54">
        <v>774</v>
      </c>
      <c r="AE12" s="56">
        <v>117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 t="s">
        <v>36</v>
      </c>
      <c r="AX12" s="46">
        <v>0</v>
      </c>
      <c r="AY12" s="46" t="s">
        <v>37</v>
      </c>
      <c r="AZ12" s="46">
        <v>65</v>
      </c>
      <c r="BA12" s="46">
        <v>120</v>
      </c>
      <c r="BB12" s="46">
        <v>140</v>
      </c>
      <c r="BC12" s="46">
        <v>160</v>
      </c>
      <c r="BD12" s="46">
        <v>180</v>
      </c>
      <c r="BE12" s="46">
        <v>200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</row>
    <row r="13" spans="1:86">
      <c r="A13" s="17"/>
      <c r="J13" s="17"/>
      <c r="K13" s="46"/>
      <c r="L13" s="46"/>
      <c r="M13" s="46"/>
      <c r="N13" s="46"/>
      <c r="O13" s="46" t="s">
        <v>22</v>
      </c>
      <c r="P13" s="46"/>
      <c r="Q13" s="46" t="s">
        <v>33</v>
      </c>
      <c r="R13" s="46" t="s">
        <v>0</v>
      </c>
      <c r="S13" s="53">
        <v>10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46">
        <v>780</v>
      </c>
      <c r="AD13" s="54">
        <v>904</v>
      </c>
      <c r="AE13" s="46">
        <v>160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</row>
    <row r="14" spans="1:86">
      <c r="A14" s="17"/>
      <c r="J14" s="17"/>
      <c r="K14" s="46"/>
      <c r="L14" s="46"/>
      <c r="M14" s="46"/>
      <c r="N14" s="46"/>
      <c r="O14" s="46" t="s">
        <v>23</v>
      </c>
      <c r="P14" s="46"/>
      <c r="Q14" s="52">
        <v>0</v>
      </c>
      <c r="R14" s="46" t="s">
        <v>0</v>
      </c>
      <c r="S14" s="46">
        <v>11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46">
        <v>898</v>
      </c>
      <c r="AD14" s="54">
        <v>1045</v>
      </c>
      <c r="AE14" s="46">
        <v>240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</row>
    <row r="15" spans="1:86" ht="30" customHeight="1">
      <c r="B15" s="99" t="s">
        <v>143</v>
      </c>
      <c r="C15" s="99"/>
      <c r="D15" s="21" t="s">
        <v>0</v>
      </c>
      <c r="E15" s="29" t="str">
        <f xml:space="preserve">  Wybierz_średnicę</f>
        <v>Wybierz średnicę Pawła</v>
      </c>
      <c r="F15" s="20"/>
      <c r="G15" s="79" t="s">
        <v>0</v>
      </c>
      <c r="J15" s="17"/>
      <c r="K15" s="46"/>
      <c r="L15" s="46"/>
      <c r="M15" s="46"/>
      <c r="N15" s="46"/>
      <c r="O15" s="46" t="s">
        <v>30</v>
      </c>
      <c r="P15" s="46"/>
      <c r="Q15" s="52">
        <v>60</v>
      </c>
      <c r="R15" s="46"/>
      <c r="S15" s="46">
        <v>12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6"/>
      <c r="AD15" s="56"/>
      <c r="AE15" s="56"/>
      <c r="AF15" s="56"/>
      <c r="AG15" s="56"/>
      <c r="AH15" s="56"/>
      <c r="AI15" s="56"/>
      <c r="AJ15" s="56" t="s">
        <v>36</v>
      </c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46"/>
      <c r="AW15" s="46"/>
      <c r="AX15" s="46"/>
      <c r="AY15" s="46">
        <f>CHOOSE(Poz._Długości_compactów,AY5,AY7,AY9,AY11)</f>
        <v>258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</row>
    <row r="16" spans="1:86" ht="30" customHeight="1">
      <c r="A16" s="17" t="s">
        <v>0</v>
      </c>
      <c r="B16" s="38" t="s">
        <v>0</v>
      </c>
      <c r="C16" s="27"/>
      <c r="D16" s="21"/>
      <c r="E16" s="22"/>
      <c r="F16" s="21"/>
      <c r="G16" s="79"/>
      <c r="H16" s="90"/>
      <c r="I16" s="90"/>
      <c r="J16" s="17"/>
      <c r="K16" s="46"/>
      <c r="L16" s="46"/>
      <c r="M16" s="46"/>
      <c r="N16" s="46" t="s">
        <v>45</v>
      </c>
      <c r="O16" s="57">
        <v>1</v>
      </c>
      <c r="P16" s="46"/>
      <c r="Q16" s="52">
        <v>80</v>
      </c>
      <c r="R16" s="46" t="s">
        <v>147</v>
      </c>
      <c r="S16" s="46">
        <v>13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6"/>
      <c r="AD16" s="56"/>
      <c r="AE16" s="4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46"/>
      <c r="AW16" s="46"/>
      <c r="AX16" s="46"/>
      <c r="AY16" s="46"/>
      <c r="AZ16" s="46"/>
      <c r="BA16" s="46"/>
      <c r="BB16" s="46" t="s">
        <v>48</v>
      </c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</row>
    <row r="17" spans="1:86" ht="30" customHeight="1">
      <c r="A17" s="17"/>
      <c r="D17" s="21" t="s">
        <v>0</v>
      </c>
      <c r="E17" s="29" t="s">
        <v>0</v>
      </c>
      <c r="F17" s="21"/>
      <c r="G17" s="79"/>
      <c r="H17" s="90"/>
      <c r="I17" s="90"/>
      <c r="J17" s="17" t="s">
        <v>0</v>
      </c>
      <c r="K17" s="46"/>
      <c r="L17" s="46"/>
      <c r="M17" s="46"/>
      <c r="N17" s="46" t="s">
        <v>46</v>
      </c>
      <c r="O17" s="57">
        <v>3</v>
      </c>
      <c r="P17" s="46"/>
      <c r="Q17" s="52">
        <v>100</v>
      </c>
      <c r="R17" s="46">
        <v>0</v>
      </c>
      <c r="S17" s="46">
        <v>14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6"/>
      <c r="AD17" s="56"/>
      <c r="AE17" s="4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46"/>
      <c r="AW17" s="46"/>
      <c r="AX17" s="46">
        <v>33</v>
      </c>
      <c r="AY17" s="46"/>
      <c r="AZ17" s="46"/>
      <c r="BA17" s="46"/>
      <c r="BB17" s="46" t="s">
        <v>49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</row>
    <row r="18" spans="1:86" ht="30" customHeight="1">
      <c r="A18" s="17"/>
      <c r="B18" s="28"/>
      <c r="C18" s="28"/>
      <c r="D18" s="73"/>
      <c r="E18" s="22"/>
      <c r="F18" s="21"/>
      <c r="G18" s="79"/>
      <c r="J18" s="17"/>
      <c r="K18" s="46"/>
      <c r="L18" s="46"/>
      <c r="M18" s="46"/>
      <c r="N18" s="46" t="s">
        <v>47</v>
      </c>
      <c r="O18" s="57">
        <v>2</v>
      </c>
      <c r="P18" s="46"/>
      <c r="Q18" s="52">
        <v>120</v>
      </c>
      <c r="R18" s="46">
        <v>70</v>
      </c>
      <c r="S18" s="46">
        <v>15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6"/>
      <c r="AD18" s="56"/>
      <c r="AE18" s="4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46"/>
      <c r="AW18" s="46"/>
      <c r="AX18" s="46"/>
      <c r="AY18" s="46"/>
      <c r="AZ18" s="46"/>
      <c r="BA18" s="46"/>
      <c r="BB18" s="46" t="s">
        <v>50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</row>
    <row r="19" spans="1:86" ht="30" customHeight="1">
      <c r="A19" s="17" t="s">
        <v>0</v>
      </c>
      <c r="B19" s="39" t="s">
        <v>24</v>
      </c>
      <c r="C19" s="28"/>
      <c r="D19" s="100" t="s">
        <v>0</v>
      </c>
      <c r="E19" s="23" t="s">
        <v>0</v>
      </c>
      <c r="F19" s="21"/>
      <c r="G19" s="21"/>
      <c r="J19" s="17" t="s">
        <v>0</v>
      </c>
      <c r="K19" s="46"/>
      <c r="L19" s="46"/>
      <c r="M19" s="46"/>
      <c r="N19" s="46" t="s">
        <v>0</v>
      </c>
      <c r="O19" s="56" t="s">
        <v>0</v>
      </c>
      <c r="P19" s="46"/>
      <c r="Q19" s="56" t="s">
        <v>0</v>
      </c>
      <c r="R19" s="56">
        <v>96</v>
      </c>
      <c r="S19" s="46">
        <v>16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6"/>
      <c r="AD19" s="56"/>
      <c r="AE19" s="4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46"/>
      <c r="AW19" s="46" t="s">
        <v>127</v>
      </c>
      <c r="AX19" s="46" t="str">
        <f>TEXT(Poz._Długości_compactów,"##")</f>
        <v>3</v>
      </c>
      <c r="AY19" s="46" t="s">
        <v>0</v>
      </c>
      <c r="AZ19" s="46"/>
      <c r="BA19" s="46"/>
      <c r="BB19" s="46" t="s">
        <v>51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</row>
    <row r="20" spans="1:86" ht="30" customHeight="1">
      <c r="A20" s="17"/>
      <c r="C20" t="s">
        <v>0</v>
      </c>
      <c r="D20" s="73"/>
      <c r="E20" s="21" t="s">
        <v>54</v>
      </c>
      <c r="F20" s="81">
        <f>AX30</f>
        <v>0</v>
      </c>
      <c r="G20" s="81"/>
      <c r="J20" s="17"/>
      <c r="K20" s="46"/>
      <c r="L20" s="46"/>
      <c r="M20" s="46"/>
      <c r="N20" s="46"/>
      <c r="O20" s="46"/>
      <c r="P20" s="46"/>
      <c r="Q20" s="57">
        <v>0</v>
      </c>
      <c r="R20" s="56">
        <v>122</v>
      </c>
      <c r="S20" s="46">
        <v>17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6"/>
      <c r="AD20" s="56"/>
      <c r="AE20" s="4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46"/>
      <c r="AW20" s="46" t="s">
        <v>126</v>
      </c>
      <c r="AX20" s="46" t="str">
        <f>TEXT(Poz._Szerokości_comp,"##")</f>
        <v>2</v>
      </c>
      <c r="AY20" s="46"/>
      <c r="AZ20" s="46"/>
      <c r="BA20" s="46"/>
      <c r="BB20" s="46" t="s">
        <v>52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</row>
    <row r="21" spans="1:86" ht="39.950000000000003" customHeight="1">
      <c r="A21" s="17" t="s">
        <v>0</v>
      </c>
      <c r="B21" s="4" t="s">
        <v>34</v>
      </c>
      <c r="C21" s="45">
        <v>1</v>
      </c>
      <c r="D21" s="22"/>
      <c r="E21" s="21" t="s">
        <v>55</v>
      </c>
      <c r="F21" s="81">
        <f>AY30</f>
        <v>0</v>
      </c>
      <c r="G21" s="81"/>
      <c r="H21" s="6"/>
      <c r="J21" s="17"/>
      <c r="K21" s="46"/>
      <c r="L21" s="46"/>
      <c r="M21" s="46"/>
      <c r="N21" s="46" t="s">
        <v>71</v>
      </c>
      <c r="O21" s="58">
        <v>1</v>
      </c>
      <c r="P21" s="46"/>
      <c r="Q21" s="56"/>
      <c r="R21" s="56">
        <v>148</v>
      </c>
      <c r="S21" s="53">
        <v>18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6"/>
      <c r="AD21" s="56"/>
      <c r="AE21" s="4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</row>
    <row r="22" spans="1:86" ht="39.950000000000003" customHeight="1">
      <c r="A22" s="17">
        <v>6</v>
      </c>
      <c r="B22" s="23"/>
      <c r="C22" s="21"/>
      <c r="D22" s="21"/>
      <c r="E22" s="21"/>
      <c r="F22" s="91" t="str">
        <f>IF(Cena_1_sztuki=0,Brak_w_ofercie,"")</f>
        <v xml:space="preserve">Brak w ofercie </v>
      </c>
      <c r="G22" s="91"/>
      <c r="J22" s="17"/>
      <c r="K22" s="46"/>
      <c r="L22" s="46"/>
      <c r="M22" s="56" t="s">
        <v>0</v>
      </c>
      <c r="N22" s="56" t="s">
        <v>72</v>
      </c>
      <c r="O22" s="57">
        <v>0</v>
      </c>
      <c r="P22" s="46"/>
      <c r="Q22" s="56"/>
      <c r="R22" s="56">
        <v>174</v>
      </c>
      <c r="S22" s="53">
        <v>19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6"/>
      <c r="AD22" s="56"/>
      <c r="AE22" s="4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46"/>
      <c r="AW22" s="46" t="s">
        <v>129</v>
      </c>
      <c r="AX22" s="59" t="str">
        <f>CONCATENATE(AX20,AX19)</f>
        <v>23</v>
      </c>
      <c r="AY22" s="59" t="str">
        <f>AX22</f>
        <v>23</v>
      </c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</row>
    <row r="23" spans="1:86" ht="39.950000000000003" customHeight="1">
      <c r="A23" s="17"/>
      <c r="B23" s="21"/>
      <c r="C23" s="21"/>
      <c r="D23" s="21"/>
      <c r="E23" s="21" t="s">
        <v>56</v>
      </c>
      <c r="F23" s="80">
        <f>IF(Cena_1_sztuki=Brak_w_ofercie,0,C21*(F20+F21))</f>
        <v>0</v>
      </c>
      <c r="G23" s="80"/>
      <c r="J23" s="17"/>
      <c r="K23" s="46"/>
      <c r="L23" s="46"/>
      <c r="M23" s="56"/>
      <c r="N23" s="60" t="s">
        <v>96</v>
      </c>
      <c r="O23" s="57">
        <v>0</v>
      </c>
      <c r="P23" s="46"/>
      <c r="Q23" s="56"/>
      <c r="R23" s="56">
        <v>200</v>
      </c>
      <c r="S23" s="53">
        <v>20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6"/>
      <c r="AD23" s="56"/>
      <c r="AE23" s="4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46"/>
      <c r="AW23" s="46"/>
      <c r="AX23" s="61" t="s">
        <v>0</v>
      </c>
      <c r="AY23" s="62">
        <f>VALUE(AX22)</f>
        <v>23</v>
      </c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</row>
    <row r="24" spans="1:86" ht="39.950000000000003" customHeight="1">
      <c r="A24" s="17"/>
      <c r="E24" s="89" t="str">
        <f>IF(F23=0,Sprawdź_ilość_zamawianych_stołów," ")</f>
        <v>Sprawdź ilość zamawianych stołów</v>
      </c>
      <c r="F24" s="89"/>
      <c r="G24" s="89"/>
      <c r="J24" s="17"/>
      <c r="K24" s="46"/>
      <c r="L24" s="46"/>
      <c r="M24" s="56"/>
      <c r="N24" s="60" t="s">
        <v>98</v>
      </c>
      <c r="O24" s="57">
        <v>0</v>
      </c>
      <c r="P24" s="46"/>
      <c r="Q24" s="56"/>
      <c r="R24" s="56">
        <v>226</v>
      </c>
      <c r="S24" s="56">
        <v>21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6"/>
      <c r="AD24" s="56"/>
      <c r="AE24" s="4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46"/>
      <c r="AW24" s="46"/>
      <c r="AX24" s="59"/>
      <c r="AY24" s="59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</row>
    <row r="25" spans="1:86" ht="39.950000000000003" customHeight="1">
      <c r="A25" s="17"/>
      <c r="B25" t="s">
        <v>131</v>
      </c>
      <c r="C25" s="42">
        <f ca="1">TODAY()</f>
        <v>42453</v>
      </c>
      <c r="E25" s="23"/>
      <c r="F25" s="21"/>
      <c r="G25" s="21"/>
      <c r="J25" s="17"/>
      <c r="K25" s="46"/>
      <c r="L25" s="46"/>
      <c r="M25" s="56"/>
      <c r="N25" s="60" t="s">
        <v>99</v>
      </c>
      <c r="O25" s="57">
        <v>1</v>
      </c>
      <c r="P25" s="46"/>
      <c r="Q25" s="56"/>
      <c r="R25" s="56">
        <v>251</v>
      </c>
      <c r="S25" s="60">
        <v>22</v>
      </c>
      <c r="T25" s="54">
        <v>186</v>
      </c>
      <c r="U25" s="54">
        <v>36</v>
      </c>
      <c r="V25" s="54">
        <v>127</v>
      </c>
      <c r="W25" s="54">
        <v>18</v>
      </c>
      <c r="X25" s="54">
        <v>175</v>
      </c>
      <c r="Y25" s="46">
        <v>18</v>
      </c>
      <c r="Z25" s="46">
        <v>169</v>
      </c>
      <c r="AA25" s="54"/>
      <c r="AB25" s="54"/>
      <c r="AC25" s="56"/>
      <c r="AD25" s="56"/>
      <c r="AE25" s="4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46"/>
      <c r="AW25" s="46"/>
      <c r="AX25" s="59"/>
      <c r="AY25" s="59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</row>
    <row r="26" spans="1:86" ht="39.950000000000003" customHeight="1">
      <c r="A26" s="17"/>
      <c r="E26" s="23"/>
      <c r="F26" s="21"/>
      <c r="G26" s="21"/>
      <c r="J26" s="17"/>
      <c r="K26" s="46"/>
      <c r="L26" s="46"/>
      <c r="M26" s="46"/>
      <c r="N26" s="60" t="s">
        <v>100</v>
      </c>
      <c r="O26" s="58">
        <v>0</v>
      </c>
      <c r="P26" s="46"/>
      <c r="Q26" s="56"/>
      <c r="R26" s="56">
        <v>277</v>
      </c>
      <c r="S26" s="60">
        <v>23</v>
      </c>
      <c r="T26" s="54">
        <v>210</v>
      </c>
      <c r="U26" s="54">
        <v>36</v>
      </c>
      <c r="V26" s="54">
        <v>145</v>
      </c>
      <c r="W26" s="54">
        <v>18</v>
      </c>
      <c r="X26" s="54">
        <v>196</v>
      </c>
      <c r="Y26" s="46">
        <v>18</v>
      </c>
      <c r="Z26" s="46">
        <v>183</v>
      </c>
      <c r="AA26" s="46">
        <v>106</v>
      </c>
      <c r="AB26" s="46">
        <v>157</v>
      </c>
      <c r="AC26" s="46"/>
      <c r="AD26" s="46"/>
      <c r="AE26" s="46"/>
      <c r="AF26" s="46"/>
      <c r="AG26" s="46"/>
      <c r="AH26" s="46" t="s">
        <v>97</v>
      </c>
      <c r="AI26" s="59">
        <f>Cena_familoka_szer_70+Cena_familoka_szer_96+Cena_familoka_szer_122+Cena_familoka_szer_148+Cena_familoka_szer_174</f>
        <v>0</v>
      </c>
      <c r="AJ26" s="59">
        <f>AJ27+AJ28+AJ29+AJ30+AJ31</f>
        <v>0</v>
      </c>
      <c r="AK26" s="46">
        <f>Cena_familoka+AJ26</f>
        <v>0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 t="s">
        <v>128</v>
      </c>
      <c r="AX26" s="59">
        <f>IF(poz_koloru=1, CHOOSE(AY23,Z4,Z5,Z6,Z7,Z8,Z9,Z10,Z11,Z12,Z13,Z14,Z15,Z16,Z17,Z18,Z19,Z20,Z21,Z22,Z23,Z24,Z25,Z26,Z27,Z28,Z29,Z30,Z31,Z32,Z33,Z34,Z35,Z36,Z37,Z38,Z39,Z40,Z41,Z42,Z43,Z44,Z45,Z46,Z47,Z48,Z49,Z50,Z51,Z52,Z53,Z54,Z55,Z56,Z57,Z58,Z59,Z60,Z61,Z62), CHOOSE(AY23,T4,T5,T6,T7,T8,T9,T10,T11,T12,T13,T14,T15,T16,T17,T18,T19,T20,T21,T22,T23,T24,T25,T26,T27,T28,T29,T30,T31,T32,T33,T34,T35,T36,T37,T38,T39,T40,T41,T42,T43,T44,T45,T46,T47,T48,T49,T50,T51,T52,T53,T54,T55,T56,T57,T58,T59,T60,T61,T62)        )</f>
        <v>183</v>
      </c>
      <c r="AY26" s="59">
        <f>CHOOSE(AY23,U4,U5,U6,U7,U8,U9,U10,U11,U12,U13,U14,U15,U16,U17,U18,U19,U20,U21,U22,U23,U24,U25,U26,U27,U28,U29,U30,U31,U32,U33,U34,U35,U36,U37,U38,U39,U40,U41,U42,U43,U44,U45,U46,U47,U48,U49,U50,U51,U52,U53,U54,U55,U56,U57,U58,U59,U60,U61,U62)</f>
        <v>36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</row>
    <row r="27" spans="1:86" ht="39.950000000000003" customHeight="1" thickBot="1">
      <c r="A27" s="17"/>
      <c r="E27" s="21"/>
      <c r="F27" s="21"/>
      <c r="G27" s="21"/>
      <c r="J27" s="17"/>
      <c r="K27" s="46"/>
      <c r="L27" s="46"/>
      <c r="M27" s="46" t="s">
        <v>69</v>
      </c>
      <c r="N27" s="46"/>
      <c r="O27" s="46"/>
      <c r="P27" s="46"/>
      <c r="Q27" s="56"/>
      <c r="R27" s="56">
        <v>303</v>
      </c>
      <c r="S27" s="60">
        <v>24</v>
      </c>
      <c r="T27" s="54">
        <v>232</v>
      </c>
      <c r="U27" s="54">
        <v>36</v>
      </c>
      <c r="V27" s="54">
        <v>158</v>
      </c>
      <c r="W27" s="54">
        <v>36</v>
      </c>
      <c r="X27" s="54">
        <v>210</v>
      </c>
      <c r="Y27" s="46">
        <v>36</v>
      </c>
      <c r="Z27" s="46">
        <v>203</v>
      </c>
      <c r="AA27" s="46">
        <v>122</v>
      </c>
      <c r="AB27" s="46">
        <v>173</v>
      </c>
      <c r="AC27" s="46"/>
      <c r="AD27" s="46"/>
      <c r="AE27" s="46"/>
      <c r="AF27" s="46"/>
      <c r="AG27" s="46"/>
      <c r="AH27" s="63" t="s">
        <v>103</v>
      </c>
      <c r="AI27" s="59">
        <f>IF( Poz._Dla_szer._Familoka=1,IF(CHOOSE(O24,AH4,AH5,AH6,AH7,AH8,AH9)&gt;0,CHOOSE(O24,AH4,AH5,AH6,AH7,AH8,AH9),Brak_w_ofercie_stołu_o_podanych_wymiarach),)</f>
        <v>0</v>
      </c>
      <c r="AJ27" s="59">
        <f>IF( Poz._Dla_szer._Familoka=1,IF(CHOOSE(O24,AI4,AI5,AI6,AI7,AI8,AI9)&gt;0,CHOOSE(O24,AI4,AI5,AI6,AI7,AI8,AI9),Brak_w_ofercie_stołu_o_podanych_wymiarach),)</f>
        <v>0</v>
      </c>
      <c r="AK27" s="46" t="s">
        <v>108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 t="s">
        <v>76</v>
      </c>
      <c r="AX27" s="46"/>
      <c r="AY27" s="46">
        <f>VALUE(Poz.średnicy)</f>
        <v>1</v>
      </c>
      <c r="AZ27" s="46">
        <f>VALUE(O22)</f>
        <v>0</v>
      </c>
      <c r="BA27" s="46">
        <f>poz_koloru</f>
        <v>1</v>
      </c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</row>
    <row r="28" spans="1:86" ht="30" hidden="1">
      <c r="A28" s="17"/>
      <c r="J28" s="17"/>
      <c r="K28" s="46"/>
      <c r="L28" s="46"/>
      <c r="M28" s="46"/>
      <c r="N28" s="46"/>
      <c r="O28" s="46"/>
      <c r="P28" s="46"/>
      <c r="Q28" s="46"/>
      <c r="R28" s="46"/>
      <c r="S28" s="60">
        <v>25</v>
      </c>
      <c r="T28" s="54">
        <v>279</v>
      </c>
      <c r="U28" s="54">
        <v>36</v>
      </c>
      <c r="V28" s="54">
        <v>182</v>
      </c>
      <c r="W28" s="54">
        <v>36</v>
      </c>
      <c r="X28" s="54">
        <v>0</v>
      </c>
      <c r="Y28" s="46"/>
      <c r="Z28" s="46">
        <v>247</v>
      </c>
      <c r="AA28" s="46">
        <v>132</v>
      </c>
      <c r="AB28" s="46">
        <v>185</v>
      </c>
      <c r="AC28" s="46"/>
      <c r="AD28" s="46"/>
      <c r="AE28" s="46"/>
      <c r="AF28" s="46"/>
      <c r="AG28" s="46"/>
      <c r="AH28" s="63" t="s">
        <v>104</v>
      </c>
      <c r="AI28" s="59">
        <f>IF( Poz._Dla_szer._Familoka=2,IF(CHOOSE(O25,AK4,AK5,AK6,AK7,AK8,AK9)&gt;0,CHOOSE(O25,AK4,AK5,AK6,AK7,AK8,AK9),Brak_w_ofercie_stołu_o_podanych_wymiarach),)</f>
        <v>0</v>
      </c>
      <c r="AJ28" s="59">
        <f>IF( Poz._Dla_szer._Familoka=2,IF(CHOOSE(O25,AL4,AL5,AL6,AL7,AL8,AL9)&gt;0,CHOOSE(O25,AL4,AL5,AL6,AL7,AL8,AL9),Brak_w_ofercie_stołu_o_podanych_wymiarach),)</f>
        <v>0</v>
      </c>
      <c r="AK28" s="46" t="s">
        <v>109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 t="s">
        <v>130</v>
      </c>
      <c r="AX28" s="59">
        <f>IF(poz_koloru=1,CHOOSE(AY23,AA4,AA5,AA6,AA7,AA8,AA9,AA10,AA11,AA12,AA13,AA14,AA15,AA16,AA17,AA18,AA19,AA20,AA21,AA22,AA23,AA24,AA26,AA27,AA28,AA29,AA30,AA31,AA32,AA33,AA34,AA35,AA36,AA37,AA38,AA39,AA40,AA41,AA42,AA43,AA44,AA45,AA46,AA47,AA48,AA49,AA50,AA51,AA52,AA53,AA54,AA55,AA56,AA57,AA58,AA59,AA60,AA61,AA62,AA63),CHOOSE(AY23,V4,V5,V6,V7,V8,V9,V10,V11,V12,V13,V14,V15,V16,V17,V18,V19,V20,V21,V22,V23,V24,V25,V26,V27,V28,V29,V30,V31,V32,V33,V34,V35,V36,V37,V38,V39,V40,V41,V42,V43,V44,V45,V46,V47,V48,V49,V50,V51,V52,V53,V54,V55,V56,V57,V58,V59,V60,V61,V62))</f>
        <v>122</v>
      </c>
      <c r="AY28" s="59">
        <f>CHOOSE(AY23,W4,W5,W6,W7,W8,W9,W10,W11,W12,W13,W25,W26,W27,W28,W29,W30,W31,W21,W22,W23,W35,W36,W37,W38,W39,#REF!,#REF!,#REF!,W32,W33,W45,W46,W47,W48,W49,W50,W51,W41,W42,W43,W44,#REF!,#REF!,#REF!,#REF!,#REF!,#REF!,#REF!,W52,W53,W54,W55,W56,W57,W58,W59,W60,W61,W62)</f>
        <v>36</v>
      </c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</row>
    <row r="29" spans="1:86" ht="72" hidden="1" customHeight="1">
      <c r="A29" s="17">
        <v>5</v>
      </c>
      <c r="J29" s="17"/>
      <c r="K29" s="46"/>
      <c r="L29" s="46"/>
      <c r="M29" s="46"/>
      <c r="N29" s="46" t="s">
        <v>101</v>
      </c>
      <c r="O29" s="58">
        <v>0</v>
      </c>
      <c r="P29" s="46"/>
      <c r="Q29" s="46"/>
      <c r="R29" s="46"/>
      <c r="S29" s="60">
        <v>26</v>
      </c>
      <c r="T29" s="54">
        <v>305</v>
      </c>
      <c r="U29" s="54">
        <v>54</v>
      </c>
      <c r="V29" s="54">
        <v>203</v>
      </c>
      <c r="W29" s="54">
        <v>47</v>
      </c>
      <c r="X29" s="54">
        <v>0</v>
      </c>
      <c r="Y29" s="54">
        <v>0</v>
      </c>
      <c r="Z29" s="46">
        <v>277</v>
      </c>
      <c r="AA29" s="56">
        <v>149</v>
      </c>
      <c r="AB29" s="64">
        <v>0</v>
      </c>
      <c r="AC29" s="56"/>
      <c r="AD29" s="56"/>
      <c r="AE29" s="56"/>
      <c r="AF29" s="56"/>
      <c r="AG29" s="56"/>
      <c r="AH29" s="65" t="s">
        <v>105</v>
      </c>
      <c r="AI29" s="59">
        <f>IF( Poz._Dla_szer._Familoka=3,IF(CHOOSE(O26,AN4,AN5,AN6,AN7,AN8,AN9)&gt;0,CHOOSE(O26,AN4,AN5,AN6,AN7,AN8,AN9),Brak_w_ofercie_stołu_o_podanych_wymiarach),)</f>
        <v>0</v>
      </c>
      <c r="AJ29" s="59">
        <f>IF( Poz._Dla_szer._Familoka=3,IF(CHOOSE(O26,AO4,AO5,AO6,AO7,AO8,AO9)&gt;0,CHOOSE(O26,AO4,AO5,AO6,AO7,AO8,AO9),Brak_w_ofercie_stołu_o_podanych_wymiarach),)</f>
        <v>0</v>
      </c>
      <c r="AK29" s="56" t="s">
        <v>110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46"/>
      <c r="AW29" s="46" t="s">
        <v>67</v>
      </c>
      <c r="AX29" s="59">
        <f>IF( poz_koloru=1, CHOOSE(AY23,AB4,AB5,AB6,AB7,AB8,AB9,AB10,AB11,AB12,AB13,AB14,AB15,AB16,AB17,AB18,AB19,AB20,AB21,AB22,AB23,AB24,AB26,AB27,AB28,AB29,AB30,AB31,AB32,AB33,AB34,AB35,AB36,AB37,AB38,AB39,AB40,AB41,AB42,AB43,AB44,AB45,AB46,AB47,AB48,AB49,AB50,AB51,AB52,AB53,AB54,AB55,AB56,AB57,AB58,AB59,AB60,AB61,AB62,AB63,AB64),      CHOOSE(AY23,X4,X5,X6,X7,X8,X9,X10,X11,X12,X13,X14,X15,X16,X17,X18,X19,X20,X21,X22,X23,X24,X25,X26,X27,X28,X29,X30,X31,X32,X33,X34,X35,X36,X37,X38,X39,X40,X41,X42,X43,X44,X45,X46,X47,X48,X49,X50,X51,X52,X53,X54,X55,X56,X57,X58,X59,X60,X61,X62,X63))</f>
        <v>173</v>
      </c>
      <c r="AY29" s="59">
        <f>CHOOSE(AY23,Y4,Y5,Y6,Y7,Y8,Y9,Y10,Y11,Y12,Y13,Y14,Y15,Y16,Y17,Y18,Y19,Y20,Y21,Y22,Y23,Y24,Y25,Y26,Y27,Y28,Y29,Y30,Y31,Y32,Y33,Y34,Y35,Y36,Y37,Y38,Y39,Y40,Y41,Y42,Y43,Y44,Y45,Y46,Y47,Y48,Y49,Y50,Y51,Y52,Y53,Y54,Y55,Y56,Y57,Y58,Y59,Y60,Y61,Y62,Y63)</f>
        <v>18</v>
      </c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</row>
    <row r="30" spans="1:86" ht="18" hidden="1" customHeight="1">
      <c r="A30" s="17"/>
      <c r="C30" s="5"/>
      <c r="J30" s="17"/>
      <c r="K30" s="46"/>
      <c r="L30" s="46"/>
      <c r="M30" s="46"/>
      <c r="N30" s="46" t="s">
        <v>102</v>
      </c>
      <c r="O30" s="58">
        <v>0</v>
      </c>
      <c r="P30" s="46"/>
      <c r="Q30" s="46"/>
      <c r="R30" s="46"/>
      <c r="S30" s="60">
        <v>27</v>
      </c>
      <c r="T30" s="54">
        <v>341</v>
      </c>
      <c r="U30" s="54">
        <v>80</v>
      </c>
      <c r="V30" s="54">
        <v>229</v>
      </c>
      <c r="W30" s="54">
        <v>80</v>
      </c>
      <c r="X30" s="54">
        <v>0</v>
      </c>
      <c r="Y30" s="54">
        <v>0</v>
      </c>
      <c r="Z30" s="46">
        <v>300</v>
      </c>
      <c r="AA30" s="60">
        <v>165</v>
      </c>
      <c r="AB30" s="64">
        <v>0</v>
      </c>
      <c r="AC30" s="56"/>
      <c r="AD30" s="56"/>
      <c r="AE30" s="56"/>
      <c r="AF30" s="56"/>
      <c r="AG30" s="56"/>
      <c r="AH30" s="66" t="s">
        <v>106</v>
      </c>
      <c r="AI30" s="59">
        <f>IF( Poz._Dla_szer._Familoka=4,IF(CHOOSE(O29,AQ4,AQ5,AQ6,AQ7,AQ8,AQ9)&gt;0,CHOOSE(O29,AQ4,AQ5,AQ6,AQ7,AQ8,AQ9),Brak_w_ofercie_stołu_o_podanych_wymiarach),)</f>
        <v>0</v>
      </c>
      <c r="AJ30" s="59">
        <f>IF( Poz._Dla_szer._Familoka=4,IF(CHOOSE(O29,AR4,AR5,AR6,AR7,AR8,AR9)&gt;0,CHOOSE(O29,AR4,AR5,AR6,AR7,AR8,AR9),Brak_w_ofercie_stołu_o_podanych_wymiarach),)</f>
        <v>0</v>
      </c>
      <c r="AK30" s="60" t="s">
        <v>111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46"/>
      <c r="AW30" s="46" t="s">
        <v>70</v>
      </c>
      <c r="AX30" s="59">
        <f>IF(poz_koloru=1,CHOOSE(AY27,AC4,AC5,AC6,AC7,AC8,AC9,AC10,AC11,AC12,AC13,AC14),CHOOSE(AY27,AD4,AD5,AD6,AD7,AD8,AD9,AD10,AD11,AD12,AD13,AD14))</f>
        <v>0</v>
      </c>
      <c r="AY30" s="59">
        <f>CHOOSE(AY27,AE4,AE5,AE6,AE7,AE8,AE9,AE10,AE11,AE12,AE13,AE14)</f>
        <v>0</v>
      </c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</row>
    <row r="31" spans="1:86" ht="30" hidden="1">
      <c r="A31" s="17"/>
      <c r="J31" s="17"/>
      <c r="K31" s="46"/>
      <c r="L31" s="46"/>
      <c r="M31" s="46"/>
      <c r="N31" s="46"/>
      <c r="O31" s="46"/>
      <c r="P31" s="46"/>
      <c r="Q31" s="46"/>
      <c r="R31" s="46"/>
      <c r="S31" s="60">
        <v>28</v>
      </c>
      <c r="T31" s="54">
        <v>391</v>
      </c>
      <c r="U31" s="54">
        <v>120</v>
      </c>
      <c r="V31" s="54">
        <v>252</v>
      </c>
      <c r="W31" s="54">
        <v>120</v>
      </c>
      <c r="X31" s="54">
        <v>0</v>
      </c>
      <c r="Y31" s="54">
        <v>0</v>
      </c>
      <c r="Z31" s="46">
        <v>350</v>
      </c>
      <c r="AA31" s="60">
        <v>187</v>
      </c>
      <c r="AB31" s="64">
        <v>0</v>
      </c>
      <c r="AC31" s="46"/>
      <c r="AD31" s="46"/>
      <c r="AE31" s="46"/>
      <c r="AF31" s="46"/>
      <c r="AG31" s="46"/>
      <c r="AH31" s="66" t="s">
        <v>107</v>
      </c>
      <c r="AI31" s="59">
        <f>IF( Poz._Dla_szer._Familoka=5,IF(CHOOSE(O30,AT4,AT5,AT6,AT7,AT8,AT9)&gt;0,CHOOSE(O30,AT4,AT5,AT6,AT7,AT8,AT9),Brak_w_ofercie_stołu_o_podanych_wymiarach),)</f>
        <v>0</v>
      </c>
      <c r="AJ31" s="59">
        <f>IF( Poz._Dla_szer._Familoka=5,IF(CHOOSE(O30,AU4,AU5,AU6,AU7,AU8,AU9)&gt;0,CHOOSE(O30,AU4,AU5,AU6,AU7,AU8,AU9),Brak_w_ofercie_stołu_o_podanych_wymiarach),)</f>
        <v>0</v>
      </c>
      <c r="AK31" s="60" t="s">
        <v>112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 t="s">
        <v>75</v>
      </c>
      <c r="AX31" s="59" t="e">
        <f>IF(CHOOSE(AZ27,AC5,AC6,AC7,AC8,AC9,AC10,)&gt;0,CHOOSE(AZ27,AC5,AC6,AC7,AC8,AC9,AC10),Brak_w_ofercie_stołu_o_podanych_wymiarach)</f>
        <v>#VALUE!</v>
      </c>
      <c r="AY31" s="59" t="e">
        <f>IF(CHOOSE(AZ27,AD6,AD7,AD8,AD9,AD10,AD11,AD12,AD13,AD14,#REF!)&gt;0,CHOOSE(AZ27,AD6,AD7,AD8,AD9,AD10,AD11,AD12,AD13,AD14,#REF!),Brak_w_ofercie_stołu_o_podanych_wymiarach)</f>
        <v>#VALUE!</v>
      </c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</row>
    <row r="32" spans="1:86" hidden="1">
      <c r="A32" s="17"/>
      <c r="J32" s="17"/>
      <c r="K32" s="46"/>
      <c r="L32" s="46"/>
      <c r="M32" s="46"/>
      <c r="N32" s="46"/>
      <c r="O32" s="46" t="s">
        <v>0</v>
      </c>
      <c r="P32" s="46"/>
      <c r="Q32" s="46"/>
      <c r="R32" s="46"/>
      <c r="S32" s="60">
        <v>29</v>
      </c>
      <c r="T32" s="54"/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46"/>
      <c r="AA32" s="60">
        <v>203</v>
      </c>
      <c r="AB32" s="64">
        <v>0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 t="s">
        <v>60</v>
      </c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</row>
    <row r="33" spans="1:86" ht="23.25" hidden="1" customHeight="1">
      <c r="A33" s="17"/>
      <c r="H33" s="16"/>
      <c r="I33" s="16"/>
      <c r="J33" s="17"/>
      <c r="K33" s="46"/>
      <c r="L33" s="46"/>
      <c r="M33" s="46"/>
      <c r="N33" s="46"/>
      <c r="O33" s="46"/>
      <c r="P33" s="46"/>
      <c r="Q33" s="46"/>
      <c r="R33" s="46"/>
      <c r="S33" s="60">
        <v>30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46"/>
      <c r="AA33" s="46"/>
      <c r="AB33" s="64">
        <v>0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</row>
    <row r="34" spans="1:86" ht="24" hidden="1" thickBot="1">
      <c r="A34" s="17"/>
      <c r="B34" s="24" t="s">
        <v>0</v>
      </c>
      <c r="F34" s="78"/>
      <c r="G34" s="78"/>
      <c r="J34" s="17"/>
      <c r="K34" s="46"/>
      <c r="L34" s="46"/>
      <c r="M34" s="46"/>
      <c r="N34" s="46"/>
      <c r="O34" s="46"/>
      <c r="P34" s="46"/>
      <c r="Q34" s="46"/>
      <c r="R34" s="46"/>
      <c r="S34" s="60">
        <v>31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46"/>
      <c r="AA34" s="46"/>
      <c r="AB34" s="64">
        <v>0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</row>
    <row r="35" spans="1:86" ht="33" customHeight="1" thickBot="1">
      <c r="A35" s="17"/>
      <c r="B35" s="95" t="s">
        <v>119</v>
      </c>
      <c r="C35" s="95"/>
      <c r="E35" s="4" t="s">
        <v>0</v>
      </c>
      <c r="F35" s="82" t="s">
        <v>118</v>
      </c>
      <c r="G35" s="83"/>
      <c r="H35" s="84"/>
      <c r="J35" s="17"/>
      <c r="K35" s="46"/>
      <c r="L35" s="46"/>
      <c r="M35" s="46"/>
      <c r="N35" s="46"/>
      <c r="O35" s="46" t="s">
        <v>0</v>
      </c>
      <c r="P35" s="46"/>
      <c r="Q35" s="46"/>
      <c r="R35" s="46"/>
      <c r="S35" s="60">
        <v>32</v>
      </c>
      <c r="T35" s="67">
        <v>218</v>
      </c>
      <c r="U35" s="67">
        <v>36</v>
      </c>
      <c r="V35" s="67">
        <v>156</v>
      </c>
      <c r="W35" s="67">
        <v>18</v>
      </c>
      <c r="X35" s="67">
        <v>211</v>
      </c>
      <c r="Y35" s="46">
        <v>18</v>
      </c>
      <c r="Z35" s="46">
        <v>191</v>
      </c>
      <c r="AA35" s="46"/>
      <c r="AB35" s="64">
        <v>0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</row>
    <row r="36" spans="1:86" ht="23.25">
      <c r="A36" s="17"/>
      <c r="B36" s="96" t="s">
        <v>120</v>
      </c>
      <c r="C36" s="97"/>
      <c r="F36" s="78"/>
      <c r="G36" s="78"/>
      <c r="J36" s="17"/>
      <c r="K36" s="46"/>
      <c r="L36" s="46"/>
      <c r="M36" s="46"/>
      <c r="N36" s="46"/>
      <c r="O36" s="46"/>
      <c r="P36" s="46"/>
      <c r="Q36" s="46"/>
      <c r="R36" s="46"/>
      <c r="S36" s="60">
        <v>33</v>
      </c>
      <c r="T36" s="54">
        <v>244</v>
      </c>
      <c r="U36" s="54">
        <v>36</v>
      </c>
      <c r="V36" s="54">
        <v>177</v>
      </c>
      <c r="W36" s="54">
        <v>18</v>
      </c>
      <c r="X36" s="54">
        <v>237</v>
      </c>
      <c r="Y36" s="46">
        <v>18</v>
      </c>
      <c r="Z36" s="46">
        <v>218</v>
      </c>
      <c r="AA36" s="46">
        <v>135</v>
      </c>
      <c r="AB36" s="46">
        <v>190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</row>
    <row r="37" spans="1:86">
      <c r="A37" s="17"/>
      <c r="E37" s="1"/>
      <c r="J37" s="17"/>
      <c r="K37" s="46"/>
      <c r="L37" s="46"/>
      <c r="M37" s="46"/>
      <c r="N37" s="46"/>
      <c r="O37" s="46"/>
      <c r="P37" s="46"/>
      <c r="Q37" s="46"/>
      <c r="R37" s="46"/>
      <c r="S37" s="60">
        <v>34</v>
      </c>
      <c r="T37" s="54">
        <v>265</v>
      </c>
      <c r="U37" s="54">
        <v>36</v>
      </c>
      <c r="V37" s="54">
        <v>198</v>
      </c>
      <c r="W37" s="54">
        <v>36</v>
      </c>
      <c r="X37" s="54">
        <v>262</v>
      </c>
      <c r="Y37" s="46">
        <v>36</v>
      </c>
      <c r="Z37" s="46">
        <v>237</v>
      </c>
      <c r="AA37" s="46">
        <v>152</v>
      </c>
      <c r="AB37" s="46">
        <v>213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</row>
    <row r="38" spans="1:86" ht="15.75">
      <c r="A38" s="17"/>
      <c r="B38" s="88" t="s">
        <v>139</v>
      </c>
      <c r="C38" s="88"/>
      <c r="J38" s="17"/>
      <c r="K38" s="46"/>
      <c r="L38" s="46"/>
      <c r="M38" s="46"/>
      <c r="N38" s="46"/>
      <c r="O38" s="46"/>
      <c r="P38" s="46"/>
      <c r="Q38" s="46"/>
      <c r="R38" s="46"/>
      <c r="S38" s="60">
        <v>35</v>
      </c>
      <c r="T38" s="54">
        <v>324</v>
      </c>
      <c r="U38" s="54">
        <v>47</v>
      </c>
      <c r="V38" s="54">
        <v>225</v>
      </c>
      <c r="W38" s="54">
        <v>36</v>
      </c>
      <c r="X38" s="54">
        <v>0</v>
      </c>
      <c r="Y38" s="54">
        <v>0</v>
      </c>
      <c r="Z38" s="46">
        <v>290</v>
      </c>
      <c r="AA38" s="46">
        <v>170</v>
      </c>
      <c r="AB38" s="46">
        <v>234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</row>
    <row r="39" spans="1:86">
      <c r="A39" s="17"/>
      <c r="J39" s="17"/>
      <c r="K39" s="46"/>
      <c r="L39" s="46"/>
      <c r="M39" s="46"/>
      <c r="N39" s="46"/>
      <c r="O39" s="46"/>
      <c r="P39" s="46"/>
      <c r="Q39" s="46"/>
      <c r="R39" s="46"/>
      <c r="S39" s="60">
        <v>36</v>
      </c>
      <c r="T39" s="54">
        <v>362</v>
      </c>
      <c r="U39" s="54">
        <v>80</v>
      </c>
      <c r="V39" s="54">
        <v>248</v>
      </c>
      <c r="W39" s="54">
        <v>47</v>
      </c>
      <c r="X39" s="54">
        <v>0</v>
      </c>
      <c r="Y39" s="54">
        <v>0</v>
      </c>
      <c r="Z39" s="46">
        <v>325</v>
      </c>
      <c r="AA39" s="46">
        <v>194</v>
      </c>
      <c r="AB39" s="64">
        <v>0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</row>
    <row r="40" spans="1:86">
      <c r="A40" s="17"/>
      <c r="B40" s="71" t="s">
        <v>140</v>
      </c>
      <c r="C40" s="72"/>
      <c r="D40" s="71"/>
      <c r="E40" s="71"/>
      <c r="J40" s="17"/>
      <c r="K40" s="46"/>
      <c r="L40" s="46"/>
      <c r="M40" s="46"/>
      <c r="N40" s="46"/>
      <c r="O40" s="46"/>
      <c r="P40" s="46"/>
      <c r="Q40" s="46"/>
      <c r="R40" s="46"/>
      <c r="S40" s="60">
        <v>37</v>
      </c>
      <c r="T40" s="54">
        <v>441</v>
      </c>
      <c r="U40" s="54">
        <v>120</v>
      </c>
      <c r="V40" s="54">
        <v>287</v>
      </c>
      <c r="W40" s="54">
        <v>80</v>
      </c>
      <c r="X40" s="54">
        <v>0</v>
      </c>
      <c r="Y40" s="54">
        <v>0</v>
      </c>
      <c r="Z40" s="46">
        <v>397</v>
      </c>
      <c r="AA40" s="46">
        <v>207</v>
      </c>
      <c r="AB40" s="64">
        <v>0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</row>
    <row r="41" spans="1:86">
      <c r="A41" s="17"/>
      <c r="B41" s="71" t="s">
        <v>141</v>
      </c>
      <c r="C41" s="72"/>
      <c r="D41" s="71"/>
      <c r="E41" s="71"/>
      <c r="J41" s="17"/>
      <c r="K41" s="46"/>
      <c r="L41" s="46"/>
      <c r="M41" s="46"/>
      <c r="N41" s="46"/>
      <c r="O41" s="46"/>
      <c r="P41" s="46"/>
      <c r="Q41" s="46"/>
      <c r="R41" s="46"/>
      <c r="S41" s="60">
        <v>38</v>
      </c>
      <c r="T41" s="54">
        <v>461</v>
      </c>
      <c r="U41" s="54">
        <v>140</v>
      </c>
      <c r="V41" s="54">
        <v>310</v>
      </c>
      <c r="W41" s="54">
        <v>120</v>
      </c>
      <c r="X41" s="54">
        <v>0</v>
      </c>
      <c r="Y41" s="54">
        <v>0</v>
      </c>
      <c r="Z41" s="46">
        <v>414</v>
      </c>
      <c r="AA41" s="46">
        <v>241</v>
      </c>
      <c r="AB41" s="64">
        <v>0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</row>
    <row r="42" spans="1:86" ht="16.5" thickBot="1">
      <c r="A42" s="17"/>
      <c r="B42" s="25" t="s">
        <v>113</v>
      </c>
      <c r="C42" s="25" t="s">
        <v>114</v>
      </c>
      <c r="D42" s="26"/>
      <c r="E42" s="25" t="s">
        <v>115</v>
      </c>
      <c r="F42" s="75" t="s">
        <v>116</v>
      </c>
      <c r="G42" s="75"/>
      <c r="H42" s="75"/>
      <c r="I42" s="75"/>
      <c r="J42" s="17"/>
      <c r="K42" s="46"/>
      <c r="L42" s="46"/>
      <c r="M42" s="46" t="s">
        <v>0</v>
      </c>
      <c r="N42" s="46"/>
      <c r="O42" s="46"/>
      <c r="P42" s="98" t="s">
        <v>146</v>
      </c>
      <c r="Q42" s="46"/>
      <c r="R42" s="46"/>
      <c r="S42" s="60">
        <v>39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46"/>
      <c r="AA42" s="46">
        <v>259</v>
      </c>
      <c r="AB42" s="64">
        <v>0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</row>
    <row r="43" spans="1:86" ht="15.75" thickTop="1">
      <c r="A43" s="17"/>
      <c r="B43" s="17"/>
      <c r="C43" s="18"/>
      <c r="D43" s="17"/>
      <c r="E43" s="17"/>
      <c r="F43" s="17"/>
      <c r="G43" s="17"/>
      <c r="H43" s="17"/>
      <c r="I43" s="17"/>
      <c r="J43" s="17"/>
      <c r="K43" s="46"/>
      <c r="L43" s="46"/>
      <c r="M43" s="46"/>
      <c r="N43" s="46"/>
      <c r="O43" s="46"/>
      <c r="P43" s="46"/>
      <c r="Q43" s="46"/>
      <c r="R43" s="46"/>
      <c r="S43" s="60">
        <v>40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46"/>
      <c r="AA43" s="46"/>
      <c r="AB43" s="64">
        <v>0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</row>
    <row r="44" spans="1:86" hidden="1">
      <c r="C44" s="7"/>
      <c r="K44" s="46"/>
      <c r="L44" s="46"/>
      <c r="M44" s="46"/>
      <c r="N44" s="46"/>
      <c r="O44" s="46"/>
      <c r="P44" s="46"/>
      <c r="Q44" s="46"/>
      <c r="R44" s="46"/>
      <c r="S44" s="60">
        <v>41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46"/>
      <c r="AA44" s="46"/>
      <c r="AB44" s="64">
        <v>0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</row>
    <row r="45" spans="1:86" hidden="1">
      <c r="C45" s="7"/>
      <c r="K45" s="46"/>
      <c r="L45" s="46"/>
      <c r="M45" s="46"/>
      <c r="N45" s="46"/>
      <c r="O45" s="46"/>
      <c r="P45" s="46"/>
      <c r="Q45" s="46"/>
      <c r="R45" s="46"/>
      <c r="S45" s="60">
        <v>42</v>
      </c>
      <c r="T45" s="54">
        <v>240</v>
      </c>
      <c r="U45" s="54">
        <v>47</v>
      </c>
      <c r="V45" s="54">
        <v>187</v>
      </c>
      <c r="W45" s="54">
        <v>18</v>
      </c>
      <c r="X45" s="54">
        <v>0</v>
      </c>
      <c r="Y45" s="54">
        <v>0</v>
      </c>
      <c r="Z45" s="46">
        <v>216</v>
      </c>
      <c r="AA45" s="46"/>
      <c r="AB45" s="64">
        <v>0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</row>
    <row r="46" spans="1:86" hidden="1">
      <c r="C46" s="7"/>
      <c r="K46" s="46"/>
      <c r="L46" s="46"/>
      <c r="M46" s="46"/>
      <c r="N46" s="46"/>
      <c r="O46" s="46"/>
      <c r="P46" s="46"/>
      <c r="Q46" s="46"/>
      <c r="R46" s="46"/>
      <c r="S46" s="60">
        <v>43</v>
      </c>
      <c r="T46" s="67">
        <v>277</v>
      </c>
      <c r="U46" s="67">
        <v>65</v>
      </c>
      <c r="V46" s="67">
        <v>214</v>
      </c>
      <c r="W46" s="67">
        <v>36</v>
      </c>
      <c r="X46" s="54">
        <v>0</v>
      </c>
      <c r="Y46" s="54">
        <v>0</v>
      </c>
      <c r="Z46" s="46">
        <v>251</v>
      </c>
      <c r="AA46" s="46">
        <v>165</v>
      </c>
      <c r="AB46" s="64">
        <v>0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</row>
    <row r="47" spans="1:86" hidden="1">
      <c r="C47" s="7"/>
      <c r="K47" s="46"/>
      <c r="L47" s="46"/>
      <c r="M47" s="46"/>
      <c r="N47" s="46"/>
      <c r="O47" s="46"/>
      <c r="P47" s="46"/>
      <c r="Q47" s="46"/>
      <c r="R47" s="46"/>
      <c r="S47" s="60">
        <v>44</v>
      </c>
      <c r="T47" s="67">
        <v>323</v>
      </c>
      <c r="U47" s="67">
        <v>65</v>
      </c>
      <c r="V47" s="67">
        <v>238</v>
      </c>
      <c r="W47" s="67">
        <v>36</v>
      </c>
      <c r="X47" s="54">
        <v>0</v>
      </c>
      <c r="Y47" s="54">
        <v>0</v>
      </c>
      <c r="Z47" s="46">
        <v>292</v>
      </c>
      <c r="AA47" s="46">
        <v>188</v>
      </c>
      <c r="AB47" s="64">
        <v>0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</row>
    <row r="48" spans="1:86" hidden="1">
      <c r="K48" s="46"/>
      <c r="L48" s="46"/>
      <c r="M48" s="46"/>
      <c r="N48" s="46"/>
      <c r="O48" s="46"/>
      <c r="P48" s="46"/>
      <c r="Q48" s="46"/>
      <c r="R48" s="46"/>
      <c r="S48" s="60">
        <v>45</v>
      </c>
      <c r="T48" s="54">
        <v>348</v>
      </c>
      <c r="U48" s="54">
        <v>120</v>
      </c>
      <c r="V48" s="54">
        <v>269</v>
      </c>
      <c r="W48" s="54">
        <v>47</v>
      </c>
      <c r="X48" s="54">
        <v>0</v>
      </c>
      <c r="Y48" s="54">
        <v>0</v>
      </c>
      <c r="Z48" s="46">
        <v>337</v>
      </c>
      <c r="AA48" s="46">
        <v>207</v>
      </c>
      <c r="AB48" s="64">
        <v>0</v>
      </c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</row>
    <row r="49" spans="11:86" hidden="1">
      <c r="K49" s="46"/>
      <c r="L49" s="46"/>
      <c r="M49" s="46"/>
      <c r="N49" s="46"/>
      <c r="O49" s="46"/>
      <c r="P49" s="46"/>
      <c r="Q49" s="46"/>
      <c r="R49" s="46"/>
      <c r="S49" s="60">
        <v>46</v>
      </c>
      <c r="T49" s="54">
        <v>424</v>
      </c>
      <c r="U49" s="54">
        <v>140</v>
      </c>
      <c r="V49" s="54">
        <v>306</v>
      </c>
      <c r="W49" s="54">
        <v>80</v>
      </c>
      <c r="X49" s="54">
        <v>0</v>
      </c>
      <c r="Y49" s="54">
        <v>0</v>
      </c>
      <c r="Z49" s="46">
        <v>391</v>
      </c>
      <c r="AA49" s="46">
        <v>235</v>
      </c>
      <c r="AB49" s="64">
        <v>0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</row>
    <row r="50" spans="11:86" hidden="1">
      <c r="K50" s="46"/>
      <c r="L50" s="46"/>
      <c r="M50" s="46"/>
      <c r="N50" s="46"/>
      <c r="O50" s="46"/>
      <c r="P50" s="46"/>
      <c r="Q50" s="46"/>
      <c r="R50" s="46"/>
      <c r="S50" s="60">
        <v>47</v>
      </c>
      <c r="T50" s="54">
        <v>504</v>
      </c>
      <c r="U50" s="54">
        <v>160</v>
      </c>
      <c r="V50" s="54">
        <v>339</v>
      </c>
      <c r="W50" s="54">
        <v>120</v>
      </c>
      <c r="X50" s="54">
        <v>0</v>
      </c>
      <c r="Y50" s="54">
        <v>0</v>
      </c>
      <c r="Z50" s="46">
        <v>464</v>
      </c>
      <c r="AA50" s="46">
        <v>262</v>
      </c>
      <c r="AB50" s="64">
        <v>0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</row>
    <row r="51" spans="11:86" hidden="1">
      <c r="K51" s="46"/>
      <c r="L51" s="46"/>
      <c r="M51" s="46"/>
      <c r="N51" s="46"/>
      <c r="O51" s="46"/>
      <c r="P51" s="46"/>
      <c r="Q51" s="46"/>
      <c r="R51" s="46"/>
      <c r="S51" s="60">
        <v>48</v>
      </c>
      <c r="T51" s="54">
        <v>545</v>
      </c>
      <c r="U51" s="54">
        <v>180</v>
      </c>
      <c r="V51" s="54">
        <v>381</v>
      </c>
      <c r="W51" s="54">
        <v>140</v>
      </c>
      <c r="X51" s="54">
        <v>0</v>
      </c>
      <c r="Y51" s="54">
        <v>0</v>
      </c>
      <c r="Z51" s="46">
        <v>502</v>
      </c>
      <c r="AA51" s="46">
        <v>289</v>
      </c>
      <c r="AB51" s="64">
        <v>0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</row>
    <row r="52" spans="11:86" hidden="1">
      <c r="K52" s="46"/>
      <c r="L52" s="46"/>
      <c r="M52" s="46"/>
      <c r="N52" s="46"/>
      <c r="O52" s="46"/>
      <c r="P52" s="46"/>
      <c r="Q52" s="46"/>
      <c r="R52" s="46"/>
      <c r="S52" s="60">
        <v>49</v>
      </c>
      <c r="T52" s="67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46"/>
      <c r="AA52" s="46">
        <v>324</v>
      </c>
      <c r="AB52" s="64">
        <v>0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</row>
    <row r="53" spans="11:86" hidden="1">
      <c r="K53" s="46"/>
      <c r="L53" s="46"/>
      <c r="M53" s="46"/>
      <c r="N53" s="46"/>
      <c r="O53" s="46"/>
      <c r="P53" s="46"/>
      <c r="Q53" s="46"/>
      <c r="R53" s="46"/>
      <c r="S53" s="60">
        <v>50</v>
      </c>
      <c r="T53" s="67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46"/>
      <c r="AA53" s="46"/>
      <c r="AB53" s="64">
        <v>0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</row>
    <row r="54" spans="11:86" hidden="1">
      <c r="K54" s="46"/>
      <c r="L54" s="46"/>
      <c r="M54" s="46"/>
      <c r="N54" s="46"/>
      <c r="O54" s="46"/>
      <c r="P54" s="46"/>
      <c r="Q54" s="46"/>
      <c r="R54" s="46"/>
      <c r="S54" s="60">
        <v>51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46"/>
      <c r="AA54" s="46"/>
      <c r="AB54" s="64">
        <v>0</v>
      </c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</row>
    <row r="55" spans="11:86" hidden="1">
      <c r="K55" s="46"/>
      <c r="L55" s="46"/>
      <c r="M55" s="46"/>
      <c r="N55" s="46"/>
      <c r="O55" s="46"/>
      <c r="P55" s="46"/>
      <c r="Q55" s="46"/>
      <c r="R55" s="46"/>
      <c r="S55" s="60">
        <v>52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46"/>
      <c r="AA55" s="46"/>
      <c r="AB55" s="64">
        <v>0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</row>
    <row r="56" spans="11:86" hidden="1">
      <c r="K56" s="46"/>
      <c r="L56" s="46"/>
      <c r="M56" s="46"/>
      <c r="N56" s="46"/>
      <c r="O56" s="46"/>
      <c r="P56" s="46"/>
      <c r="Q56" s="46"/>
      <c r="R56" s="46"/>
      <c r="S56" s="60">
        <v>53</v>
      </c>
      <c r="T56" s="54">
        <v>314</v>
      </c>
      <c r="U56" s="54">
        <v>65</v>
      </c>
      <c r="V56" s="54">
        <v>238</v>
      </c>
      <c r="W56" s="54">
        <v>36</v>
      </c>
      <c r="X56" s="54">
        <v>0</v>
      </c>
      <c r="Y56" s="54">
        <v>0</v>
      </c>
      <c r="Z56" s="46">
        <v>288</v>
      </c>
      <c r="AA56" s="46"/>
      <c r="AB56" s="64">
        <v>0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</row>
    <row r="57" spans="11:86" hidden="1">
      <c r="K57" s="46"/>
      <c r="L57" s="46"/>
      <c r="M57" s="46"/>
      <c r="N57" s="46"/>
      <c r="O57" s="46"/>
      <c r="P57" s="46"/>
      <c r="Q57" s="46"/>
      <c r="R57" s="46"/>
      <c r="S57" s="60">
        <v>54</v>
      </c>
      <c r="T57" s="54">
        <v>361</v>
      </c>
      <c r="U57" s="54">
        <v>120</v>
      </c>
      <c r="V57" s="54">
        <v>277</v>
      </c>
      <c r="W57" s="54">
        <v>47</v>
      </c>
      <c r="X57" s="54">
        <v>0</v>
      </c>
      <c r="Y57" s="54">
        <v>0</v>
      </c>
      <c r="Z57" s="46">
        <v>334</v>
      </c>
      <c r="AA57" s="46">
        <v>207</v>
      </c>
      <c r="AB57" s="64">
        <v>0</v>
      </c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</row>
    <row r="58" spans="11:86" hidden="1">
      <c r="K58" s="46"/>
      <c r="L58" s="46"/>
      <c r="M58" s="46"/>
      <c r="N58" s="46"/>
      <c r="O58" s="46"/>
      <c r="P58" s="46"/>
      <c r="Q58" s="46"/>
      <c r="R58" s="46"/>
      <c r="S58" s="60">
        <v>55</v>
      </c>
      <c r="T58" s="54">
        <v>404</v>
      </c>
      <c r="U58" s="54">
        <v>140</v>
      </c>
      <c r="V58" s="54">
        <v>318</v>
      </c>
      <c r="W58" s="54">
        <v>80</v>
      </c>
      <c r="X58" s="54">
        <v>0</v>
      </c>
      <c r="Y58" s="54">
        <v>0</v>
      </c>
      <c r="Z58" s="46">
        <v>374</v>
      </c>
      <c r="AA58" s="46">
        <v>240</v>
      </c>
      <c r="AB58" s="64">
        <v>0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</row>
    <row r="59" spans="11:86" hidden="1">
      <c r="K59" s="46"/>
      <c r="L59" s="46"/>
      <c r="M59" s="46"/>
      <c r="N59" s="46"/>
      <c r="O59" s="46"/>
      <c r="P59" s="46"/>
      <c r="Q59" s="46"/>
      <c r="R59" s="46"/>
      <c r="S59" s="60">
        <v>56</v>
      </c>
      <c r="T59" s="54">
        <v>484</v>
      </c>
      <c r="U59" s="54">
        <v>160</v>
      </c>
      <c r="V59" s="54">
        <v>346</v>
      </c>
      <c r="W59" s="54">
        <v>120</v>
      </c>
      <c r="X59" s="54">
        <v>0</v>
      </c>
      <c r="Y59" s="54">
        <v>0</v>
      </c>
      <c r="Z59" s="46">
        <v>447</v>
      </c>
      <c r="AA59" s="46">
        <v>259</v>
      </c>
      <c r="AB59" s="64">
        <v>0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</row>
    <row r="60" spans="11:86" hidden="1">
      <c r="K60" s="46"/>
      <c r="L60" s="46"/>
      <c r="M60" s="46"/>
      <c r="N60" s="46"/>
      <c r="O60" s="46"/>
      <c r="P60" s="46"/>
      <c r="Q60" s="46"/>
      <c r="R60" s="46"/>
      <c r="S60" s="60">
        <v>57</v>
      </c>
      <c r="T60" s="54">
        <v>542</v>
      </c>
      <c r="U60" s="54">
        <v>180</v>
      </c>
      <c r="V60" s="54">
        <v>380</v>
      </c>
      <c r="W60" s="54">
        <v>140</v>
      </c>
      <c r="X60" s="54">
        <v>0</v>
      </c>
      <c r="Y60" s="54">
        <v>0</v>
      </c>
      <c r="Z60" s="46">
        <v>502</v>
      </c>
      <c r="AA60" s="46">
        <v>294</v>
      </c>
      <c r="AB60" s="64">
        <v>0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</row>
    <row r="61" spans="11:86" hidden="1">
      <c r="K61" s="46"/>
      <c r="L61" s="46"/>
      <c r="M61" s="46"/>
      <c r="N61" s="46"/>
      <c r="O61" s="46"/>
      <c r="P61" s="46"/>
      <c r="Q61" s="46"/>
      <c r="R61" s="46"/>
      <c r="S61" s="60">
        <v>58</v>
      </c>
      <c r="T61" s="67">
        <v>594</v>
      </c>
      <c r="U61" s="67">
        <v>200</v>
      </c>
      <c r="V61" s="54">
        <v>436</v>
      </c>
      <c r="W61" s="54">
        <v>160</v>
      </c>
      <c r="X61" s="54">
        <v>0</v>
      </c>
      <c r="Y61" s="54">
        <v>0</v>
      </c>
      <c r="Z61" s="46">
        <v>548</v>
      </c>
      <c r="AA61" s="46">
        <v>324</v>
      </c>
      <c r="AB61" s="64">
        <v>0</v>
      </c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</row>
    <row r="62" spans="11:86" hidden="1">
      <c r="K62" s="46"/>
      <c r="L62" s="46"/>
      <c r="M62" s="46" t="s">
        <v>0</v>
      </c>
      <c r="N62" s="92"/>
      <c r="O62" s="46"/>
      <c r="P62" s="46"/>
      <c r="Q62" s="46"/>
      <c r="R62" s="46"/>
      <c r="S62" s="60">
        <v>59</v>
      </c>
      <c r="T62" s="67">
        <v>0</v>
      </c>
      <c r="U62" s="67"/>
      <c r="V62" s="67"/>
      <c r="W62" s="67"/>
      <c r="X62" s="67"/>
      <c r="Y62" s="46"/>
      <c r="Z62" s="46"/>
      <c r="AA62" s="46">
        <v>370</v>
      </c>
      <c r="AB62" s="64">
        <v>0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</row>
    <row r="63" spans="11:86" hidden="1">
      <c r="K63" s="46"/>
      <c r="L63" s="46"/>
      <c r="M63" s="46"/>
      <c r="N63" s="93"/>
      <c r="O63" s="46"/>
      <c r="P63" s="46"/>
      <c r="Q63" s="46"/>
      <c r="R63" s="46"/>
      <c r="S63" s="60">
        <v>60</v>
      </c>
      <c r="T63" s="67">
        <v>0</v>
      </c>
      <c r="U63" s="67"/>
      <c r="V63" s="67"/>
      <c r="W63" s="67"/>
      <c r="X63" s="67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</row>
    <row r="64" spans="11:86" hidden="1">
      <c r="K64" s="46"/>
      <c r="L64" s="46"/>
      <c r="M64" s="46"/>
      <c r="N64" s="93"/>
      <c r="O64" s="46"/>
      <c r="P64" s="46"/>
      <c r="Q64" s="46"/>
      <c r="R64" s="46"/>
      <c r="S64" s="60">
        <v>61</v>
      </c>
      <c r="T64" s="67">
        <v>0</v>
      </c>
      <c r="U64" s="67"/>
      <c r="V64" s="67"/>
      <c r="W64" s="67"/>
      <c r="X64" s="67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</row>
    <row r="65" spans="11:86" hidden="1">
      <c r="K65" s="46"/>
      <c r="L65" s="46"/>
      <c r="M65" s="46"/>
      <c r="N65" s="93"/>
      <c r="O65" s="46"/>
      <c r="P65" s="46"/>
      <c r="Q65" s="46"/>
      <c r="R65" s="46"/>
      <c r="S65" s="60">
        <v>62</v>
      </c>
      <c r="T65" s="67">
        <v>0</v>
      </c>
      <c r="U65" s="67"/>
      <c r="V65" s="67"/>
      <c r="W65" s="67"/>
      <c r="X65" s="67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</row>
    <row r="66" spans="11:86" hidden="1">
      <c r="K66" s="46"/>
      <c r="L66" s="46"/>
      <c r="M66" s="46"/>
      <c r="N66" s="93"/>
      <c r="O66" s="46"/>
      <c r="P66" s="46"/>
      <c r="Q66" s="46"/>
      <c r="R66" s="46"/>
      <c r="S66" s="60">
        <v>63</v>
      </c>
      <c r="T66" s="67">
        <v>0</v>
      </c>
      <c r="U66" s="67"/>
      <c r="V66" s="67"/>
      <c r="W66" s="67"/>
      <c r="X66" s="67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</row>
    <row r="67" spans="11:86" hidden="1">
      <c r="K67" s="46"/>
      <c r="L67" s="46"/>
      <c r="M67" s="46"/>
      <c r="N67" s="93"/>
      <c r="O67" s="46"/>
      <c r="P67" s="46"/>
      <c r="Q67" s="46"/>
      <c r="R67" s="46"/>
      <c r="S67" s="60">
        <v>64</v>
      </c>
      <c r="T67" s="67">
        <v>0</v>
      </c>
      <c r="U67" s="67"/>
      <c r="V67" s="67"/>
      <c r="W67" s="67"/>
      <c r="X67" s="67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68"/>
      <c r="AL67" s="68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</row>
    <row r="68" spans="11:86" hidden="1">
      <c r="K68" s="46"/>
      <c r="L68" s="46"/>
      <c r="M68" s="46"/>
      <c r="N68" s="93"/>
      <c r="O68" s="46"/>
      <c r="P68" s="46"/>
      <c r="Q68" s="46"/>
      <c r="R68" s="46"/>
      <c r="S68" s="60">
        <v>65</v>
      </c>
      <c r="T68" s="67">
        <v>0</v>
      </c>
      <c r="U68" s="67"/>
      <c r="V68" s="67"/>
      <c r="W68" s="67"/>
      <c r="X68" s="67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68"/>
      <c r="AL68" s="68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</row>
    <row r="69" spans="11:86" ht="15.75" hidden="1" thickBot="1">
      <c r="K69" s="46"/>
      <c r="L69" s="46"/>
      <c r="M69" s="46"/>
      <c r="N69" s="94"/>
      <c r="O69" s="46"/>
      <c r="P69" s="46"/>
      <c r="Q69" s="46"/>
      <c r="R69" s="46"/>
      <c r="S69" s="60">
        <v>66</v>
      </c>
      <c r="T69" s="67">
        <v>0</v>
      </c>
      <c r="U69" s="67"/>
      <c r="V69" s="67"/>
      <c r="W69" s="67"/>
      <c r="X69" s="67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68"/>
      <c r="AL69" s="68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</row>
    <row r="70" spans="11:86" hidden="1">
      <c r="K70" s="46"/>
      <c r="L70" s="46"/>
      <c r="M70" s="46"/>
      <c r="N70" s="46"/>
      <c r="O70" s="46"/>
      <c r="P70" s="46"/>
      <c r="Q70" s="46"/>
      <c r="R70" s="46"/>
      <c r="S70" s="60">
        <v>67</v>
      </c>
      <c r="T70" s="67">
        <v>0</v>
      </c>
      <c r="U70" s="67"/>
      <c r="V70" s="67"/>
      <c r="W70" s="67"/>
      <c r="X70" s="67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68"/>
      <c r="AL70" s="68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</row>
    <row r="71" spans="11:86" hidden="1">
      <c r="K71" s="46"/>
      <c r="L71" s="46"/>
      <c r="M71" s="46"/>
      <c r="N71" s="46"/>
      <c r="O71" s="46"/>
      <c r="P71" s="46"/>
      <c r="Q71" s="46"/>
      <c r="R71" s="46"/>
      <c r="S71" s="60">
        <v>68</v>
      </c>
      <c r="T71" s="67">
        <v>0</v>
      </c>
      <c r="U71" s="67"/>
      <c r="V71" s="67"/>
      <c r="W71" s="67"/>
      <c r="X71" s="67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68"/>
      <c r="AL71" s="68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</row>
    <row r="72" spans="11:86" hidden="1">
      <c r="K72" s="46"/>
      <c r="L72" s="46"/>
      <c r="M72" s="46"/>
      <c r="N72" s="46"/>
      <c r="O72" s="46"/>
      <c r="P72" s="46"/>
      <c r="Q72" s="46"/>
      <c r="R72" s="46"/>
      <c r="S72" s="60">
        <v>69</v>
      </c>
      <c r="T72" s="67">
        <v>0</v>
      </c>
      <c r="U72" s="67"/>
      <c r="V72" s="67"/>
      <c r="W72" s="67"/>
      <c r="X72" s="67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</row>
    <row r="73" spans="11:86" hidden="1">
      <c r="K73" s="46"/>
      <c r="L73" s="46"/>
      <c r="M73" s="46"/>
      <c r="N73" s="46" t="s">
        <v>0</v>
      </c>
      <c r="O73" s="46"/>
      <c r="P73" s="46"/>
      <c r="Q73" s="46"/>
      <c r="R73" s="46"/>
      <c r="S73" s="60">
        <v>70</v>
      </c>
      <c r="T73" s="67">
        <v>0</v>
      </c>
      <c r="U73" s="67"/>
      <c r="V73" s="67"/>
      <c r="W73" s="67"/>
      <c r="X73" s="67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</row>
    <row r="74" spans="11:86" hidden="1">
      <c r="K74" s="46"/>
      <c r="L74" s="46"/>
      <c r="M74" s="46"/>
      <c r="N74" s="46"/>
      <c r="O74" s="46"/>
      <c r="P74" s="46"/>
      <c r="Q74" s="46"/>
      <c r="R74" s="46"/>
      <c r="S74" s="60">
        <v>71</v>
      </c>
      <c r="T74" s="67">
        <v>0</v>
      </c>
      <c r="U74" s="67"/>
      <c r="V74" s="67"/>
      <c r="W74" s="67"/>
      <c r="X74" s="67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</row>
    <row r="75" spans="11:86" hidden="1">
      <c r="K75" s="46"/>
      <c r="L75" s="46"/>
      <c r="M75" s="46"/>
      <c r="N75" s="46"/>
      <c r="O75" s="46"/>
      <c r="P75" s="46"/>
      <c r="Q75" s="46"/>
      <c r="R75" s="46"/>
      <c r="S75" s="60">
        <v>72</v>
      </c>
      <c r="T75" s="67">
        <v>0</v>
      </c>
      <c r="U75" s="67"/>
      <c r="V75" s="67"/>
      <c r="W75" s="67"/>
      <c r="X75" s="67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</row>
    <row r="76" spans="11:86" hidden="1">
      <c r="K76" s="46"/>
      <c r="L76" s="46"/>
      <c r="M76" s="46"/>
      <c r="N76" s="46"/>
      <c r="O76" s="46"/>
      <c r="P76" s="46"/>
      <c r="Q76" s="46"/>
      <c r="R76" s="46"/>
      <c r="S76" s="60">
        <v>73</v>
      </c>
      <c r="T76" s="67">
        <v>0</v>
      </c>
      <c r="U76" s="67"/>
      <c r="V76" s="67"/>
      <c r="W76" s="67"/>
      <c r="X76" s="67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</row>
    <row r="77" spans="11:86" hidden="1">
      <c r="K77" s="46"/>
      <c r="L77" s="46"/>
      <c r="M77" s="46"/>
      <c r="N77" s="46"/>
      <c r="O77" s="46"/>
      <c r="P77" s="46"/>
      <c r="Q77" s="46"/>
      <c r="R77" s="46"/>
      <c r="S77" s="60">
        <v>74</v>
      </c>
      <c r="T77" s="67">
        <v>0</v>
      </c>
      <c r="U77" s="67"/>
      <c r="V77" s="67"/>
      <c r="W77" s="67"/>
      <c r="X77" s="67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 t="s">
        <v>59</v>
      </c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</row>
    <row r="78" spans="11:86" ht="50.1" hidden="1" customHeight="1">
      <c r="K78" s="46"/>
      <c r="L78" s="46"/>
      <c r="M78" s="46"/>
      <c r="N78" s="46"/>
      <c r="O78" s="46"/>
      <c r="P78" s="46"/>
      <c r="Q78" s="46"/>
      <c r="R78" s="46"/>
      <c r="S78" s="60">
        <v>75</v>
      </c>
      <c r="T78" s="67">
        <v>0</v>
      </c>
      <c r="U78" s="67"/>
      <c r="V78" s="67"/>
      <c r="W78" s="67"/>
      <c r="X78" s="67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</row>
    <row r="79" spans="11:86" ht="50.1" hidden="1" customHeight="1">
      <c r="K79" s="46"/>
      <c r="L79" s="46"/>
      <c r="M79" s="46"/>
      <c r="N79" s="46"/>
      <c r="O79" s="46"/>
      <c r="P79" s="46"/>
      <c r="Q79" s="46"/>
      <c r="R79" s="46"/>
      <c r="S79" s="60">
        <v>76</v>
      </c>
      <c r="T79" s="67">
        <v>0</v>
      </c>
      <c r="U79" s="67"/>
      <c r="V79" s="67"/>
      <c r="W79" s="67"/>
      <c r="X79" s="67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</row>
    <row r="80" spans="11:86" ht="50.1" hidden="1" customHeight="1">
      <c r="K80" s="46"/>
      <c r="L80" s="46"/>
      <c r="M80" s="46"/>
      <c r="N80" s="46"/>
      <c r="O80" s="46"/>
      <c r="P80" s="46"/>
      <c r="Q80" s="46"/>
      <c r="R80" s="46"/>
      <c r="S80" s="60">
        <v>77</v>
      </c>
      <c r="T80" s="67">
        <v>0</v>
      </c>
      <c r="U80" s="67"/>
      <c r="V80" s="67"/>
      <c r="W80" s="67"/>
      <c r="X80" s="67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69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</row>
    <row r="81" spans="11:86" ht="50.1" hidden="1" customHeight="1">
      <c r="K81" s="46"/>
      <c r="L81" s="46"/>
      <c r="M81" s="46"/>
      <c r="N81" s="46"/>
      <c r="O81" s="46"/>
      <c r="P81" s="46"/>
      <c r="Q81" s="46"/>
      <c r="R81" s="46"/>
      <c r="S81" s="60">
        <v>78</v>
      </c>
      <c r="T81" s="67">
        <v>0</v>
      </c>
      <c r="U81" s="67"/>
      <c r="V81" s="67"/>
      <c r="W81" s="67"/>
      <c r="X81" s="67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</row>
    <row r="82" spans="11:86" ht="50.1" hidden="1" customHeight="1">
      <c r="K82" s="46"/>
      <c r="L82" s="46"/>
      <c r="M82" s="46"/>
      <c r="N82" s="46"/>
      <c r="O82" s="46"/>
      <c r="P82" s="46"/>
      <c r="Q82" s="46"/>
      <c r="R82" s="46"/>
      <c r="S82" s="60">
        <v>79</v>
      </c>
      <c r="T82" s="67">
        <v>0</v>
      </c>
      <c r="U82" s="67"/>
      <c r="V82" s="67"/>
      <c r="W82" s="67"/>
      <c r="X82" s="67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</row>
    <row r="83" spans="11:86" ht="50.1" hidden="1" customHeight="1">
      <c r="K83" s="46"/>
      <c r="L83" s="46"/>
      <c r="M83" s="46"/>
      <c r="N83" s="46"/>
      <c r="O83" s="46"/>
      <c r="P83" s="46"/>
      <c r="Q83" s="46"/>
      <c r="R83" s="46"/>
      <c r="S83" s="60">
        <v>80</v>
      </c>
      <c r="T83" s="67">
        <v>0</v>
      </c>
      <c r="U83" s="67"/>
      <c r="V83" s="67"/>
      <c r="W83" s="67"/>
      <c r="X83" s="67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</row>
    <row r="84" spans="11:86" ht="50.1" hidden="1" customHeight="1">
      <c r="K84" s="46"/>
      <c r="L84" s="46"/>
      <c r="M84" s="46"/>
      <c r="N84" s="46"/>
      <c r="O84" s="46"/>
      <c r="P84" s="46"/>
      <c r="Q84" s="46"/>
      <c r="R84" s="46"/>
      <c r="S84" s="60">
        <v>81</v>
      </c>
      <c r="T84" s="67">
        <v>0</v>
      </c>
      <c r="U84" s="67"/>
      <c r="V84" s="67"/>
      <c r="W84" s="67"/>
      <c r="X84" s="67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</row>
    <row r="85" spans="11:86" hidden="1">
      <c r="K85" s="46"/>
      <c r="L85" s="46"/>
      <c r="M85" s="46"/>
      <c r="N85" s="46"/>
      <c r="O85" s="46"/>
      <c r="P85" s="46"/>
      <c r="Q85" s="46"/>
      <c r="R85" s="46"/>
      <c r="S85" s="60">
        <v>82</v>
      </c>
      <c r="T85" s="67">
        <v>0</v>
      </c>
      <c r="U85" s="67"/>
      <c r="V85" s="67"/>
      <c r="W85" s="67"/>
      <c r="X85" s="67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</row>
    <row r="86" spans="11:86" ht="16.5" hidden="1" thickBot="1">
      <c r="K86" s="46"/>
      <c r="L86" s="46"/>
      <c r="M86" s="46"/>
      <c r="N86" s="46"/>
      <c r="O86" s="46"/>
      <c r="P86" s="46"/>
      <c r="Q86" s="46"/>
      <c r="R86" s="46"/>
      <c r="S86" s="60">
        <v>83</v>
      </c>
      <c r="T86" s="67">
        <v>0</v>
      </c>
      <c r="U86" s="67"/>
      <c r="V86" s="67"/>
      <c r="W86" s="67"/>
      <c r="X86" s="67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70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</row>
    <row r="87" spans="11:86" hidden="1">
      <c r="K87" s="46"/>
      <c r="L87" s="46"/>
      <c r="M87" s="46"/>
      <c r="N87" s="46"/>
      <c r="O87" s="46"/>
      <c r="P87" s="46"/>
      <c r="Q87" s="46"/>
      <c r="R87" s="46"/>
      <c r="S87" s="60">
        <v>84</v>
      </c>
      <c r="T87" s="67">
        <v>0</v>
      </c>
      <c r="U87" s="67"/>
      <c r="V87" s="67"/>
      <c r="W87" s="67"/>
      <c r="X87" s="67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</row>
    <row r="88" spans="11:86" hidden="1">
      <c r="K88" s="46"/>
      <c r="L88" s="46"/>
      <c r="M88" s="46"/>
      <c r="N88" s="46"/>
      <c r="O88" s="46"/>
      <c r="P88" s="46"/>
      <c r="Q88" s="46"/>
      <c r="R88" s="46"/>
      <c r="S88" s="60">
        <v>85</v>
      </c>
      <c r="T88" s="67">
        <v>0</v>
      </c>
      <c r="U88" s="67"/>
      <c r="V88" s="67"/>
      <c r="W88" s="67"/>
      <c r="X88" s="67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</row>
    <row r="89" spans="11:86" hidden="1">
      <c r="K89" s="46"/>
      <c r="L89" s="46"/>
      <c r="M89" s="46"/>
      <c r="N89" s="46"/>
      <c r="O89" s="46"/>
      <c r="P89" s="46"/>
      <c r="Q89" s="46"/>
      <c r="R89" s="46"/>
      <c r="S89" s="60">
        <v>86</v>
      </c>
      <c r="T89" s="67"/>
      <c r="U89" s="67"/>
      <c r="V89" s="67"/>
      <c r="W89" s="67"/>
      <c r="X89" s="67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</row>
    <row r="90" spans="11:86" hidden="1"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</row>
    <row r="91" spans="11:86" hidden="1"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</row>
    <row r="92" spans="11:86" hidden="1"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</row>
    <row r="93" spans="11:86" hidden="1"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</row>
    <row r="94" spans="11:86" hidden="1"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</row>
    <row r="95" spans="11:86" hidden="1"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</row>
    <row r="96" spans="11:86" hidden="1"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</row>
    <row r="97" spans="1:86" hidden="1"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</row>
    <row r="98" spans="1:86" hidden="1"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</row>
    <row r="99" spans="1:86" hidden="1"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</row>
    <row r="100" spans="1:86" hidden="1"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</row>
    <row r="101" spans="1:86" hidden="1">
      <c r="A101" s="8"/>
      <c r="B101" s="9"/>
      <c r="C101" s="10"/>
      <c r="F101" t="s">
        <v>58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</row>
    <row r="102" spans="1:86" hidden="1">
      <c r="A102" s="11"/>
      <c r="B102" s="1"/>
      <c r="C102" s="12"/>
      <c r="F102" t="s">
        <v>57</v>
      </c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</row>
    <row r="103" spans="1:86" hidden="1">
      <c r="A103" s="13"/>
      <c r="B103" s="14"/>
      <c r="C103" s="15"/>
      <c r="F103" t="s">
        <v>73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</row>
    <row r="104" spans="1:86" hidden="1">
      <c r="F104" t="s">
        <v>74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</row>
    <row r="105" spans="1:86" hidden="1">
      <c r="F105" t="s">
        <v>78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</row>
    <row r="106" spans="1:86" hidden="1">
      <c r="F106" t="s">
        <v>79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</row>
    <row r="107" spans="1:86" hidden="1">
      <c r="F107" t="s">
        <v>117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</row>
    <row r="108" spans="1:86" hidden="1">
      <c r="F108" t="s">
        <v>121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</row>
    <row r="109" spans="1:86" hidden="1">
      <c r="A109" s="8"/>
      <c r="B109" s="9"/>
      <c r="C109" s="10"/>
      <c r="F109" t="s">
        <v>122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</row>
    <row r="110" spans="1:86" hidden="1">
      <c r="A110" s="11"/>
      <c r="B110" s="1"/>
      <c r="C110" s="12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</row>
    <row r="111" spans="1:86" hidden="1">
      <c r="A111" s="13"/>
      <c r="B111" s="14"/>
      <c r="C111" s="15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</row>
    <row r="112" spans="1:86" hidden="1"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</row>
    <row r="113" spans="11:86" hidden="1"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</row>
    <row r="114" spans="11:86" hidden="1"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</row>
    <row r="115" spans="11:86" hidden="1"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</row>
    <row r="116" spans="11:86" hidden="1"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</row>
    <row r="117" spans="11:86" hidden="1"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</row>
    <row r="118" spans="11:86" hidden="1"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</row>
    <row r="119" spans="11:86" hidden="1"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</row>
    <row r="120" spans="11:86" hidden="1"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</row>
    <row r="121" spans="11:86" hidden="1"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</row>
    <row r="122" spans="11:86" hidden="1"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</row>
    <row r="123" spans="11:86" hidden="1"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</row>
    <row r="124" spans="11:86" hidden="1"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</row>
    <row r="125" spans="11:86" hidden="1"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</row>
    <row r="126" spans="11:86" hidden="1"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</row>
    <row r="127" spans="11:86" hidden="1"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</row>
    <row r="128" spans="11:86" hidden="1"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</row>
    <row r="129" spans="11:86" hidden="1"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</row>
    <row r="130" spans="11:86" hidden="1"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</row>
    <row r="131" spans="11:86" hidden="1"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</row>
    <row r="132" spans="11:86" hidden="1"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</row>
    <row r="133" spans="11:86"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</row>
    <row r="134" spans="11:86"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</row>
    <row r="135" spans="11:86"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</row>
    <row r="136" spans="11:86"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</row>
    <row r="137" spans="11:86"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</row>
    <row r="138" spans="11:86"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</row>
    <row r="139" spans="11:86"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</row>
    <row r="140" spans="11:86"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</row>
    <row r="141" spans="11:86"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</row>
    <row r="142" spans="11:86"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</row>
    <row r="143" spans="11:86"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</row>
    <row r="144" spans="11:86"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</row>
    <row r="145" spans="11:86"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</row>
    <row r="146" spans="11:86"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</row>
    <row r="147" spans="11:86"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</row>
    <row r="148" spans="11:86"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</row>
    <row r="149" spans="11:86"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</row>
    <row r="150" spans="11:86"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</row>
    <row r="151" spans="11:86"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</row>
    <row r="152" spans="11:86"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</row>
    <row r="153" spans="11:86"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</row>
    <row r="154" spans="11:86"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</row>
    <row r="155" spans="11:86"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</row>
    <row r="156" spans="11:86"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</row>
    <row r="157" spans="11:86"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</row>
    <row r="158" spans="11:86"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</row>
    <row r="159" spans="11:86"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</row>
    <row r="160" spans="11:86"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</row>
    <row r="161" spans="11:86"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</row>
    <row r="162" spans="11:86"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</row>
    <row r="163" spans="11:86"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</row>
    <row r="164" spans="11:86"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</row>
    <row r="165" spans="11:86"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</row>
    <row r="166" spans="11:86"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</row>
    <row r="167" spans="11:86"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</row>
    <row r="168" spans="11:86"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</row>
    <row r="169" spans="11:86"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</row>
    <row r="170" spans="11:86"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</row>
    <row r="171" spans="11:86"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</row>
    <row r="172" spans="11:86"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</row>
    <row r="173" spans="11:86"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</row>
    <row r="174" spans="11:86"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</row>
    <row r="175" spans="11:86"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</row>
    <row r="176" spans="11:86"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</row>
    <row r="177" spans="11:86"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</row>
    <row r="178" spans="11:86"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</row>
    <row r="179" spans="11:86"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</row>
    <row r="180" spans="11:86"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</row>
    <row r="181" spans="11:86"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</row>
    <row r="182" spans="11:86"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</row>
    <row r="183" spans="11:86"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</row>
    <row r="184" spans="11:86"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</row>
    <row r="185" spans="11:86"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</row>
    <row r="186" spans="11:86"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</row>
    <row r="187" spans="11:86"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</row>
    <row r="188" spans="11:86"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</row>
    <row r="189" spans="11:86"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</row>
    <row r="190" spans="11:86"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</row>
    <row r="191" spans="11:86"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</row>
    <row r="192" spans="11:86"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</row>
    <row r="193" spans="11:86"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</row>
    <row r="194" spans="11:86"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</row>
    <row r="195" spans="11:86"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</row>
    <row r="196" spans="11:86"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</row>
    <row r="197" spans="11:86"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</row>
    <row r="198" spans="11:86"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</row>
    <row r="199" spans="11:86"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</row>
    <row r="200" spans="11:86"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</row>
    <row r="201" spans="11:86"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</row>
    <row r="202" spans="11:86"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</row>
    <row r="203" spans="11:86"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</row>
    <row r="204" spans="11:86"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</row>
    <row r="205" spans="11:86"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</row>
    <row r="206" spans="11:86"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</row>
    <row r="207" spans="11:86"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</row>
    <row r="208" spans="11:86"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</row>
    <row r="209" spans="11:86"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</row>
    <row r="210" spans="11:86"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</row>
    <row r="211" spans="11:86"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</row>
    <row r="212" spans="11:86"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</row>
    <row r="213" spans="11:86"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</row>
    <row r="214" spans="11:86"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</row>
    <row r="215" spans="11:86"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</row>
    <row r="216" spans="11:86"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</row>
    <row r="217" spans="11:86"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</row>
    <row r="218" spans="11:86"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</row>
    <row r="219" spans="11:86"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</row>
    <row r="220" spans="11:86"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</row>
    <row r="221" spans="11:86"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</row>
    <row r="222" spans="11:86"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</row>
    <row r="223" spans="11:86"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</row>
    <row r="224" spans="11:86"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</row>
    <row r="225" spans="11:86"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</row>
    <row r="226" spans="11:86"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</row>
    <row r="227" spans="11:86"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</row>
    <row r="228" spans="11:86"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</row>
    <row r="229" spans="11:86"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</row>
    <row r="230" spans="11:86"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</row>
    <row r="231" spans="11:86"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</row>
    <row r="232" spans="11:86"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</row>
    <row r="233" spans="11:86"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</row>
    <row r="234" spans="11:86"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</row>
    <row r="235" spans="11:86"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</row>
    <row r="236" spans="11:86"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</row>
    <row r="237" spans="11:86"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</row>
    <row r="238" spans="11:86"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</row>
    <row r="239" spans="11:86"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</row>
    <row r="240" spans="11:86"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</row>
    <row r="241" spans="11:86"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</row>
    <row r="242" spans="11:86"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</row>
    <row r="243" spans="11:86"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</row>
    <row r="244" spans="11:86"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</row>
    <row r="245" spans="11:86"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</row>
    <row r="246" spans="11:86"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</row>
    <row r="247" spans="11:86"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</row>
    <row r="248" spans="11:86"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</row>
    <row r="249" spans="11:86"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</row>
    <row r="250" spans="11:86"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</row>
    <row r="251" spans="11:86"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</row>
    <row r="252" spans="11:86"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</row>
    <row r="253" spans="11:86"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</row>
    <row r="254" spans="11:86"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</row>
    <row r="255" spans="11:86"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</row>
    <row r="256" spans="11:86"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</row>
    <row r="257" spans="11:86"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</row>
    <row r="258" spans="11:86"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</row>
    <row r="259" spans="11:86"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</row>
    <row r="260" spans="11:86"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</row>
    <row r="261" spans="11:86"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</row>
    <row r="262" spans="11:86"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</row>
    <row r="263" spans="11:86"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</row>
    <row r="264" spans="11:86"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</row>
    <row r="265" spans="11:86"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</row>
    <row r="266" spans="11:86"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</row>
    <row r="267" spans="11:86"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</row>
    <row r="268" spans="11:86"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</row>
    <row r="269" spans="11:86"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</row>
    <row r="270" spans="11:86"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</row>
    <row r="271" spans="11:86"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</row>
    <row r="272" spans="11:86"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</row>
    <row r="273" spans="11:86"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</row>
    <row r="274" spans="11:86"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</row>
    <row r="275" spans="11:86"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</row>
    <row r="276" spans="11:86"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</row>
    <row r="277" spans="11:86"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</row>
    <row r="278" spans="11:86"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</row>
    <row r="279" spans="11:86"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</row>
    <row r="280" spans="11:86"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</row>
    <row r="281" spans="11:86"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</row>
    <row r="282" spans="11:86"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</row>
    <row r="283" spans="11:86"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</row>
    <row r="284" spans="11:86"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</row>
    <row r="285" spans="11:86"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</row>
    <row r="286" spans="11:86"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</row>
    <row r="287" spans="11:86"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</row>
    <row r="288" spans="11:86"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</row>
    <row r="289" spans="11:86"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</row>
    <row r="290" spans="11:86"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</row>
    <row r="291" spans="11:86"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</row>
    <row r="292" spans="11:86"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</row>
    <row r="293" spans="11:86"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</row>
    <row r="294" spans="11:86"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</row>
    <row r="295" spans="11:86"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</row>
    <row r="296" spans="11:86"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</row>
    <row r="297" spans="11:86"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</row>
    <row r="298" spans="11:86"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</row>
    <row r="299" spans="11:86"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</row>
    <row r="300" spans="11:86"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</row>
    <row r="301" spans="11:86"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</row>
    <row r="302" spans="11:86"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</row>
    <row r="303" spans="11:86"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</row>
    <row r="304" spans="11:86"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</row>
    <row r="305" spans="11:86"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</row>
    <row r="306" spans="11:86"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</row>
    <row r="307" spans="11:86"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</row>
    <row r="308" spans="11:86"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</row>
    <row r="309" spans="11:86"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</row>
    <row r="310" spans="11:86"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</row>
    <row r="311" spans="11:86"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</row>
    <row r="312" spans="11:86"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</row>
    <row r="313" spans="11:86"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</row>
    <row r="314" spans="11:86"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</row>
    <row r="315" spans="11:86"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</row>
    <row r="316" spans="11:86"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</row>
    <row r="317" spans="11:86"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</row>
    <row r="318" spans="11:86"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</row>
    <row r="319" spans="11:86"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</row>
    <row r="320" spans="11:86"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</row>
    <row r="321" spans="11:86"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</row>
    <row r="322" spans="11:86"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</row>
    <row r="323" spans="11:86"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</row>
    <row r="324" spans="11:86"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</row>
    <row r="325" spans="11:86"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</row>
    <row r="326" spans="11:86"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</row>
    <row r="327" spans="11:86"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</row>
    <row r="328" spans="11:86"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</row>
    <row r="329" spans="11:86"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</row>
    <row r="330" spans="11:86"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</row>
    <row r="331" spans="11:86"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</row>
    <row r="332" spans="11:86"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</row>
    <row r="333" spans="11:86"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</row>
    <row r="334" spans="11:86"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</row>
    <row r="335" spans="11:86"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</row>
    <row r="336" spans="11:86"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</row>
    <row r="337" spans="11:86"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</row>
    <row r="338" spans="11:86"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</row>
    <row r="339" spans="11:86"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</row>
    <row r="340" spans="11:86"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</row>
    <row r="341" spans="11:86"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</row>
    <row r="342" spans="11:86"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</row>
    <row r="343" spans="11:86"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</row>
    <row r="344" spans="11:86"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</row>
    <row r="345" spans="11:86"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</row>
    <row r="346" spans="11:86"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</row>
    <row r="347" spans="11:86"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</row>
    <row r="348" spans="11:86"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</row>
    <row r="349" spans="11:86"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</row>
  </sheetData>
  <sheetProtection password="EFA6" sheet="1" objects="1" scenarios="1" insertHyperlinks="0" autoFilter="0"/>
  <mergeCells count="22">
    <mergeCell ref="B15:C15"/>
    <mergeCell ref="B38:C38"/>
    <mergeCell ref="E24:G24"/>
    <mergeCell ref="H16:I17"/>
    <mergeCell ref="F22:G22"/>
    <mergeCell ref="N62:N69"/>
    <mergeCell ref="B35:C35"/>
    <mergeCell ref="B36:C36"/>
    <mergeCell ref="AF2:AU2"/>
    <mergeCell ref="F42:I42"/>
    <mergeCell ref="H2:I2"/>
    <mergeCell ref="F36:G36"/>
    <mergeCell ref="G15:G18"/>
    <mergeCell ref="F23:G23"/>
    <mergeCell ref="F21:G21"/>
    <mergeCell ref="F34:G34"/>
    <mergeCell ref="F35:H35"/>
    <mergeCell ref="F6:I6"/>
    <mergeCell ref="F8:H8"/>
    <mergeCell ref="F9:G9"/>
    <mergeCell ref="F11:G11"/>
    <mergeCell ref="F20:G20"/>
  </mergeCells>
  <hyperlinks>
    <hyperlink ref="F35" r:id="rId1" tooltip="Sprawdź i wyślij  zamówienie"/>
    <hyperlink ref="B36" r:id="rId2"/>
    <hyperlink ref="H2" r:id="rId3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4294967293" verticalDpi="4294967293" r:id="rId4"/>
  <drawing r:id="rId5"/>
  <legacyDrawing r:id="rId6"/>
  <tableParts count="9"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Właściwości standardowe</tns:defaultPropertyEditorNamespace>
</tns:customPropertyEditors>
</file>

<file path=customXml/itemProps1.xml><?xml version="1.0" encoding="utf-8"?>
<ds:datastoreItem xmlns:ds="http://schemas.openxmlformats.org/officeDocument/2006/customXml" ds:itemID="{4149D23B-71D8-4F1F-95C6-C53EE70A11D7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44</vt:i4>
      </vt:variant>
    </vt:vector>
  </HeadingPairs>
  <TitlesOfParts>
    <vt:vector size="45" baseType="lpstr">
      <vt:lpstr>zamówienie</vt:lpstr>
      <vt:lpstr>Brak_w_ofercie</vt:lpstr>
      <vt:lpstr>Brak_w_ofercie_stołu_o_podanych_wymiarach</vt:lpstr>
      <vt:lpstr>Cena_1_sztuki</vt:lpstr>
      <vt:lpstr>Cena_familoka</vt:lpstr>
      <vt:lpstr>Cena_familoka_szer_122</vt:lpstr>
      <vt:lpstr>Cena_familoka_szer_148</vt:lpstr>
      <vt:lpstr>Cena_familoka_szer_174</vt:lpstr>
      <vt:lpstr>Cena_familoka_szer_70</vt:lpstr>
      <vt:lpstr>Cena_familoka_szer_96</vt:lpstr>
      <vt:lpstr>eskceny</vt:lpstr>
      <vt:lpstr>IleStołów</vt:lpstr>
      <vt:lpstr>Koszt_przesyłki</vt:lpstr>
      <vt:lpstr>Kurier_familko_122</vt:lpstr>
      <vt:lpstr>Kurier_familok_148</vt:lpstr>
      <vt:lpstr>Kurier_familok_174</vt:lpstr>
      <vt:lpstr>Kurier_familok_70</vt:lpstr>
      <vt:lpstr>Kurier_familok_96</vt:lpstr>
      <vt:lpstr>zamówienie!Obszar_wydruku</vt:lpstr>
      <vt:lpstr>pole_nie_aktywne</vt:lpstr>
      <vt:lpstr>Poz._Dla_dł_70_familoka</vt:lpstr>
      <vt:lpstr>Poz._Dla_dł_96_familoka</vt:lpstr>
      <vt:lpstr>Poz._Dla_dł_familoka</vt:lpstr>
      <vt:lpstr>Poz._Dla_szer._Familoka</vt:lpstr>
      <vt:lpstr>Poz._Długości_compactów</vt:lpstr>
      <vt:lpstr>Poz._Szerokości_comp</vt:lpstr>
      <vt:lpstr>Poz.średnicy</vt:lpstr>
      <vt:lpstr>Poz_dl_com</vt:lpstr>
      <vt:lpstr>Poz_dla_dł_122_familoka</vt:lpstr>
      <vt:lpstr>Poz_dla_dł_148_familoka</vt:lpstr>
      <vt:lpstr>Poz_dla_dł_174_familoka</vt:lpstr>
      <vt:lpstr>poz_koloru</vt:lpstr>
      <vt:lpstr>poz_nazwystołu</vt:lpstr>
      <vt:lpstr>poz_wiersza_stołu</vt:lpstr>
      <vt:lpstr>Sprawdź_ilość_zamawianych_stołów</vt:lpstr>
      <vt:lpstr>Wybierz_długość</vt:lpstr>
      <vt:lpstr>Wybierz_długość_boku_Piotra</vt:lpstr>
      <vt:lpstr>Wybierz_długość_stołu</vt:lpstr>
      <vt:lpstr>Wybierz_długość_stołu_FAMILIJNEGO</vt:lpstr>
      <vt:lpstr>Wybierz_szerokość</vt:lpstr>
      <vt:lpstr>Wybierz_szerokość_stołu</vt:lpstr>
      <vt:lpstr>Wybierz_szerokość_stołu_FAMILIJNEGO</vt:lpstr>
      <vt:lpstr>Wybierz_średnicę</vt:lpstr>
      <vt:lpstr>wybierzceneartura</vt:lpstr>
      <vt:lpstr>wybierzcenecompactu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</dc:title>
  <dc:subject>stoły CAG</dc:subject>
  <dc:creator>user</dc:creator>
  <cp:lastModifiedBy>user</cp:lastModifiedBy>
  <cp:lastPrinted>2016-03-22T16:14:53Z</cp:lastPrinted>
  <dcterms:created xsi:type="dcterms:W3CDTF">2014-11-12T17:41:58Z</dcterms:created>
  <dcterms:modified xsi:type="dcterms:W3CDTF">2016-03-24T17:19:57Z</dcterms:modified>
</cp:coreProperties>
</file>